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f849339878f468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CC4FEE6-82B4-45D1-B213-40058E83E23A}" xr6:coauthVersionLast="47" xr6:coauthVersionMax="47" xr10:uidLastSave="{00000000-0000-0000-0000-000000000000}"/>
  <bookViews>
    <workbookView showHorizontalScroll="0" showSheetTabs="0" xWindow="-98" yWindow="-98" windowWidth="20715" windowHeight="13276" tabRatio="904" firstSheet="3" activeTab="13" xr2:uid="{00000000-000D-0000-FFFF-FFFF00000000}"/>
  </bookViews>
  <sheets>
    <sheet name="template_rse" sheetId="1" state="hidden" r:id="rId1"/>
    <sheet name="Age" sheetId="11" r:id="rId2"/>
    <sheet name="Marital Status" sheetId="6" r:id="rId3"/>
    <sheet name="Relationship in Household" sheetId="7" r:id="rId4"/>
    <sheet name="Housing Tenure" sheetId="9" r:id="rId5"/>
    <sheet name="Education" sheetId="5" r:id="rId6"/>
    <sheet name="Labour force status" sheetId="4" r:id="rId7"/>
    <sheet name="Incomes" sheetId="8" r:id="rId8"/>
    <sheet name="Birthplace" sheetId="16" r:id="rId9"/>
    <sheet name="English fluency" sheetId="12" r:id="rId10"/>
    <sheet name="Religion" sheetId="15" r:id="rId11"/>
    <sheet name="Indigenous Status" sheetId="10" r:id="rId12"/>
    <sheet name="All" sheetId="13" r:id="rId13"/>
    <sheet name="Front" sheetId="14" r:id="rId14"/>
  </sheets>
  <definedNames>
    <definedName name="_xlnm.Print_Area" localSheetId="1">Age!$B$1:$V$84</definedName>
    <definedName name="_xlnm.Print_Area" localSheetId="5">Education!$B$1:$F$83</definedName>
    <definedName name="_xlnm.Print_Area" localSheetId="9">'English fluency'!$B$1:$E$83</definedName>
    <definedName name="_xlnm.Print_Area" localSheetId="13">Front!$C$1:$O$69</definedName>
    <definedName name="_xlnm.Print_Area" localSheetId="4">'Housing Tenure'!$B$1:$E$83</definedName>
    <definedName name="_xlnm.Print_Area" localSheetId="7">Incomes!$B$1:$H$83</definedName>
    <definedName name="_xlnm.Print_Area" localSheetId="11">'Indigenous Status'!$B$1:$F$83</definedName>
    <definedName name="_xlnm.Print_Area" localSheetId="6">'Labour force status'!$B$1:$F$83</definedName>
    <definedName name="_xlnm.Print_Area" localSheetId="2">'Marital Status'!$B$1:$I$83</definedName>
    <definedName name="_xlnm.Print_Area" localSheetId="3">'Relationship in Household'!$B$1:$G$83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C5" i="7"/>
  <c r="F6" i="5"/>
  <c r="F7" i="5"/>
  <c r="F8" i="5"/>
  <c r="F9" i="5"/>
  <c r="F10" i="5"/>
  <c r="F11" i="5"/>
  <c r="AE13" i="13" s="1"/>
  <c r="F12" i="5"/>
  <c r="F13" i="5"/>
  <c r="F14" i="5"/>
  <c r="F15" i="5"/>
  <c r="F16" i="5"/>
  <c r="F17" i="5"/>
  <c r="F18" i="5"/>
  <c r="F19" i="5"/>
  <c r="AE21" i="13" s="1"/>
  <c r="F20" i="5"/>
  <c r="F21" i="5"/>
  <c r="F22" i="5"/>
  <c r="F23" i="5"/>
  <c r="F24" i="5"/>
  <c r="F25" i="5"/>
  <c r="F26" i="5"/>
  <c r="F27" i="5"/>
  <c r="AE29" i="13" s="1"/>
  <c r="F28" i="5"/>
  <c r="F29" i="5"/>
  <c r="F30" i="5"/>
  <c r="F31" i="5"/>
  <c r="F32" i="5"/>
  <c r="F33" i="5"/>
  <c r="F34" i="5"/>
  <c r="F35" i="5"/>
  <c r="AE37" i="13" s="1"/>
  <c r="F36" i="5"/>
  <c r="F37" i="5"/>
  <c r="F38" i="5"/>
  <c r="F39" i="5"/>
  <c r="F40" i="5"/>
  <c r="F41" i="5"/>
  <c r="F42" i="5"/>
  <c r="F43" i="5"/>
  <c r="AE45" i="13" s="1"/>
  <c r="F44" i="5"/>
  <c r="F45" i="5"/>
  <c r="F46" i="5"/>
  <c r="F47" i="5"/>
  <c r="F48" i="5"/>
  <c r="F49" i="5"/>
  <c r="F50" i="5"/>
  <c r="F51" i="5"/>
  <c r="AE53" i="13" s="1"/>
  <c r="F52" i="5"/>
  <c r="F53" i="5"/>
  <c r="F54" i="5"/>
  <c r="F55" i="5"/>
  <c r="F56" i="5"/>
  <c r="F57" i="5"/>
  <c r="F58" i="5"/>
  <c r="F59" i="5"/>
  <c r="AE61" i="13" s="1"/>
  <c r="F60" i="5"/>
  <c r="F61" i="5"/>
  <c r="F62" i="5"/>
  <c r="F63" i="5"/>
  <c r="F64" i="5"/>
  <c r="F65" i="5"/>
  <c r="F66" i="5"/>
  <c r="F67" i="5"/>
  <c r="AE69" i="13" s="1"/>
  <c r="F68" i="5"/>
  <c r="F69" i="5"/>
  <c r="F70" i="5"/>
  <c r="F71" i="5"/>
  <c r="F72" i="5"/>
  <c r="F73" i="5"/>
  <c r="F74" i="5"/>
  <c r="F75" i="5"/>
  <c r="AE77" i="13" s="1"/>
  <c r="F76" i="5"/>
  <c r="F77" i="5"/>
  <c r="F78" i="5"/>
  <c r="F79" i="5"/>
  <c r="F80" i="5"/>
  <c r="F81" i="5"/>
  <c r="F82" i="5"/>
  <c r="F83" i="5"/>
  <c r="AE85" i="13" s="1"/>
  <c r="F5" i="5"/>
  <c r="F6" i="7"/>
  <c r="AB8" i="13" s="1"/>
  <c r="F7" i="7"/>
  <c r="F8" i="7"/>
  <c r="F9" i="7"/>
  <c r="F10" i="7"/>
  <c r="F11" i="7"/>
  <c r="F12" i="7"/>
  <c r="AB14" i="13" s="1"/>
  <c r="F13" i="7"/>
  <c r="F14" i="7"/>
  <c r="F15" i="7"/>
  <c r="F16" i="7"/>
  <c r="F17" i="7"/>
  <c r="F18" i="7"/>
  <c r="F19" i="7"/>
  <c r="F20" i="7"/>
  <c r="AB22" i="13" s="1"/>
  <c r="F21" i="7"/>
  <c r="F22" i="7"/>
  <c r="AB24" i="13" s="1"/>
  <c r="F23" i="7"/>
  <c r="F24" i="7"/>
  <c r="F25" i="7"/>
  <c r="F26" i="7"/>
  <c r="F27" i="7"/>
  <c r="F28" i="7"/>
  <c r="AB30" i="13" s="1"/>
  <c r="F29" i="7"/>
  <c r="F30" i="7"/>
  <c r="F31" i="7"/>
  <c r="F32" i="7"/>
  <c r="F33" i="7"/>
  <c r="F34" i="7"/>
  <c r="F35" i="7"/>
  <c r="F36" i="7"/>
  <c r="AB38" i="13" s="1"/>
  <c r="F37" i="7"/>
  <c r="F38" i="7"/>
  <c r="AB40" i="13" s="1"/>
  <c r="F39" i="7"/>
  <c r="F40" i="7"/>
  <c r="F41" i="7"/>
  <c r="F42" i="7"/>
  <c r="F43" i="7"/>
  <c r="F44" i="7"/>
  <c r="AB46" i="13" s="1"/>
  <c r="F45" i="7"/>
  <c r="F46" i="7"/>
  <c r="F47" i="7"/>
  <c r="F48" i="7"/>
  <c r="F49" i="7"/>
  <c r="F50" i="7"/>
  <c r="F51" i="7"/>
  <c r="F52" i="7"/>
  <c r="AB54" i="13" s="1"/>
  <c r="F53" i="7"/>
  <c r="F54" i="7"/>
  <c r="AB56" i="13" s="1"/>
  <c r="F55" i="7"/>
  <c r="F56" i="7"/>
  <c r="F57" i="7"/>
  <c r="F58" i="7"/>
  <c r="F59" i="7"/>
  <c r="F60" i="7"/>
  <c r="AB62" i="13" s="1"/>
  <c r="F61" i="7"/>
  <c r="F62" i="7"/>
  <c r="AB64" i="13" s="1"/>
  <c r="F63" i="7"/>
  <c r="F64" i="7"/>
  <c r="F65" i="7"/>
  <c r="F66" i="7"/>
  <c r="F67" i="7"/>
  <c r="F68" i="7"/>
  <c r="AB70" i="13" s="1"/>
  <c r="F69" i="7"/>
  <c r="F70" i="7"/>
  <c r="AB72" i="13" s="1"/>
  <c r="F71" i="7"/>
  <c r="F72" i="7"/>
  <c r="F73" i="7"/>
  <c r="F74" i="7"/>
  <c r="F75" i="7"/>
  <c r="F76" i="7"/>
  <c r="AB78" i="13" s="1"/>
  <c r="F77" i="7"/>
  <c r="F78" i="7"/>
  <c r="AB80" i="13" s="1"/>
  <c r="F79" i="7"/>
  <c r="F80" i="7"/>
  <c r="F81" i="7"/>
  <c r="F82" i="7"/>
  <c r="F83" i="7"/>
  <c r="F5" i="7"/>
  <c r="AB7" i="13" s="1"/>
  <c r="E6" i="7"/>
  <c r="AA8" i="13" s="1"/>
  <c r="E7" i="7"/>
  <c r="E8" i="7"/>
  <c r="E9" i="7"/>
  <c r="E10" i="7"/>
  <c r="E11" i="7"/>
  <c r="AA13" i="13" s="1"/>
  <c r="E12" i="7"/>
  <c r="E13" i="7"/>
  <c r="AA15" i="13" s="1"/>
  <c r="E14" i="7"/>
  <c r="AA16" i="13" s="1"/>
  <c r="E15" i="7"/>
  <c r="E16" i="7"/>
  <c r="E17" i="7"/>
  <c r="E18" i="7"/>
  <c r="E19" i="7"/>
  <c r="AA21" i="13" s="1"/>
  <c r="E20" i="7"/>
  <c r="E21" i="7"/>
  <c r="AA23" i="13" s="1"/>
  <c r="E22" i="7"/>
  <c r="AA24" i="13" s="1"/>
  <c r="E23" i="7"/>
  <c r="E24" i="7"/>
  <c r="E25" i="7"/>
  <c r="E26" i="7"/>
  <c r="E27" i="7"/>
  <c r="AA29" i="13" s="1"/>
  <c r="E28" i="7"/>
  <c r="E29" i="7"/>
  <c r="AA31" i="13" s="1"/>
  <c r="E30" i="7"/>
  <c r="AA32" i="13" s="1"/>
  <c r="E31" i="7"/>
  <c r="E32" i="7"/>
  <c r="E33" i="7"/>
  <c r="E34" i="7"/>
  <c r="E35" i="7"/>
  <c r="AA37" i="13" s="1"/>
  <c r="E36" i="7"/>
  <c r="E37" i="7"/>
  <c r="AA39" i="13" s="1"/>
  <c r="E38" i="7"/>
  <c r="AA40" i="13" s="1"/>
  <c r="E39" i="7"/>
  <c r="E40" i="7"/>
  <c r="E41" i="7"/>
  <c r="E42" i="7"/>
  <c r="E43" i="7"/>
  <c r="E44" i="7"/>
  <c r="E45" i="7"/>
  <c r="AA47" i="13" s="1"/>
  <c r="E46" i="7"/>
  <c r="AA48" i="13" s="1"/>
  <c r="E47" i="7"/>
  <c r="E48" i="7"/>
  <c r="E49" i="7"/>
  <c r="E50" i="7"/>
  <c r="E51" i="7"/>
  <c r="AA53" i="13" s="1"/>
  <c r="E52" i="7"/>
  <c r="E53" i="7"/>
  <c r="AA55" i="13" s="1"/>
  <c r="E54" i="7"/>
  <c r="AA56" i="13" s="1"/>
  <c r="E55" i="7"/>
  <c r="E56" i="7"/>
  <c r="E57" i="7"/>
  <c r="E58" i="7"/>
  <c r="E59" i="7"/>
  <c r="E60" i="7"/>
  <c r="E61" i="7"/>
  <c r="AA63" i="13" s="1"/>
  <c r="E62" i="7"/>
  <c r="AA64" i="13" s="1"/>
  <c r="E63" i="7"/>
  <c r="E64" i="7"/>
  <c r="E65" i="7"/>
  <c r="E66" i="7"/>
  <c r="E67" i="7"/>
  <c r="AA69" i="13" s="1"/>
  <c r="E68" i="7"/>
  <c r="E69" i="7"/>
  <c r="AA71" i="13" s="1"/>
  <c r="E70" i="7"/>
  <c r="AA72" i="13" s="1"/>
  <c r="E71" i="7"/>
  <c r="E72" i="7"/>
  <c r="E73" i="7"/>
  <c r="E74" i="7"/>
  <c r="E75" i="7"/>
  <c r="AA77" i="13" s="1"/>
  <c r="E76" i="7"/>
  <c r="E77" i="7"/>
  <c r="AA79" i="13" s="1"/>
  <c r="E78" i="7"/>
  <c r="AA80" i="13" s="1"/>
  <c r="E79" i="7"/>
  <c r="E80" i="7"/>
  <c r="E81" i="7"/>
  <c r="E82" i="7"/>
  <c r="E83" i="7"/>
  <c r="AA85" i="13" s="1"/>
  <c r="E5" i="7"/>
  <c r="D82" i="7"/>
  <c r="Z84" i="13" s="1"/>
  <c r="C8" i="7"/>
  <c r="Y10" i="13" s="1"/>
  <c r="D6" i="7"/>
  <c r="D7" i="7"/>
  <c r="D8" i="7"/>
  <c r="D9" i="7"/>
  <c r="Z11" i="13" s="1"/>
  <c r="D10" i="7"/>
  <c r="Z12" i="13" s="1"/>
  <c r="D11" i="7"/>
  <c r="Z13" i="13" s="1"/>
  <c r="D12" i="7"/>
  <c r="Z14" i="13" s="1"/>
  <c r="D13" i="7"/>
  <c r="Z15" i="13" s="1"/>
  <c r="D14" i="7"/>
  <c r="D15" i="7"/>
  <c r="D16" i="7"/>
  <c r="D17" i="7"/>
  <c r="Z19" i="13" s="1"/>
  <c r="D18" i="7"/>
  <c r="Z20" i="13" s="1"/>
  <c r="D19" i="7"/>
  <c r="Z21" i="13" s="1"/>
  <c r="D20" i="7"/>
  <c r="Z22" i="13" s="1"/>
  <c r="D21" i="7"/>
  <c r="Z23" i="13" s="1"/>
  <c r="D22" i="7"/>
  <c r="D23" i="7"/>
  <c r="D24" i="7"/>
  <c r="D25" i="7"/>
  <c r="Z27" i="13" s="1"/>
  <c r="D26" i="7"/>
  <c r="D27" i="7"/>
  <c r="Z29" i="13" s="1"/>
  <c r="D28" i="7"/>
  <c r="D29" i="7"/>
  <c r="Z31" i="13" s="1"/>
  <c r="D30" i="7"/>
  <c r="D31" i="7"/>
  <c r="D32" i="7"/>
  <c r="D33" i="7"/>
  <c r="Z35" i="13" s="1"/>
  <c r="D34" i="7"/>
  <c r="Z36" i="13" s="1"/>
  <c r="D35" i="7"/>
  <c r="Z37" i="13" s="1"/>
  <c r="D36" i="7"/>
  <c r="Z38" i="13" s="1"/>
  <c r="D37" i="7"/>
  <c r="Z39" i="13" s="1"/>
  <c r="D38" i="7"/>
  <c r="D39" i="7"/>
  <c r="D40" i="7"/>
  <c r="D41" i="7"/>
  <c r="Z43" i="13" s="1"/>
  <c r="D42" i="7"/>
  <c r="Z44" i="13" s="1"/>
  <c r="D43" i="7"/>
  <c r="Z45" i="13" s="1"/>
  <c r="D44" i="7"/>
  <c r="Z46" i="13" s="1"/>
  <c r="D45" i="7"/>
  <c r="Z47" i="13" s="1"/>
  <c r="D46" i="7"/>
  <c r="D47" i="7"/>
  <c r="D48" i="7"/>
  <c r="D49" i="7"/>
  <c r="Z51" i="13" s="1"/>
  <c r="D50" i="7"/>
  <c r="Z52" i="13" s="1"/>
  <c r="D51" i="7"/>
  <c r="Z53" i="13" s="1"/>
  <c r="D52" i="7"/>
  <c r="Z54" i="13" s="1"/>
  <c r="D53" i="7"/>
  <c r="Z55" i="13" s="1"/>
  <c r="D54" i="7"/>
  <c r="D55" i="7"/>
  <c r="D56" i="7"/>
  <c r="D57" i="7"/>
  <c r="Z59" i="13" s="1"/>
  <c r="D58" i="7"/>
  <c r="D59" i="7"/>
  <c r="D60" i="7"/>
  <c r="D61" i="7"/>
  <c r="Z63" i="13" s="1"/>
  <c r="D62" i="7"/>
  <c r="D63" i="7"/>
  <c r="D64" i="7"/>
  <c r="D65" i="7"/>
  <c r="Z67" i="13" s="1"/>
  <c r="D66" i="7"/>
  <c r="Z68" i="13" s="1"/>
  <c r="D67" i="7"/>
  <c r="Z69" i="13" s="1"/>
  <c r="D68" i="7"/>
  <c r="Z70" i="13" s="1"/>
  <c r="D69" i="7"/>
  <c r="Z71" i="13" s="1"/>
  <c r="D70" i="7"/>
  <c r="D71" i="7"/>
  <c r="D72" i="7"/>
  <c r="D73" i="7"/>
  <c r="D74" i="7"/>
  <c r="Z76" i="13" s="1"/>
  <c r="D75" i="7"/>
  <c r="Z77" i="13" s="1"/>
  <c r="D76" i="7"/>
  <c r="Z78" i="13" s="1"/>
  <c r="D77" i="7"/>
  <c r="Z79" i="13" s="1"/>
  <c r="D78" i="7"/>
  <c r="D79" i="7"/>
  <c r="D80" i="7"/>
  <c r="D81" i="7"/>
  <c r="Z83" i="13" s="1"/>
  <c r="D83" i="7"/>
  <c r="Z85" i="13" s="1"/>
  <c r="D5" i="7"/>
  <c r="Z7" i="13" s="1"/>
  <c r="C6" i="7"/>
  <c r="C7" i="7"/>
  <c r="Y9" i="13" s="1"/>
  <c r="C9" i="7"/>
  <c r="C10" i="7"/>
  <c r="C11" i="7"/>
  <c r="Y13" i="13" s="1"/>
  <c r="C12" i="7"/>
  <c r="Y14" i="13" s="1"/>
  <c r="C14" i="7"/>
  <c r="Y16" i="13" s="1"/>
  <c r="C15" i="7"/>
  <c r="Y17" i="13" s="1"/>
  <c r="C16" i="7"/>
  <c r="C17" i="7"/>
  <c r="Y19" i="13" s="1"/>
  <c r="C18" i="7"/>
  <c r="C19" i="7"/>
  <c r="Y21" i="13" s="1"/>
  <c r="C20" i="7"/>
  <c r="C22" i="7"/>
  <c r="C23" i="7"/>
  <c r="Y25" i="13" s="1"/>
  <c r="C24" i="7"/>
  <c r="Y26" i="13" s="1"/>
  <c r="C25" i="7"/>
  <c r="C26" i="7"/>
  <c r="Y28" i="13" s="1"/>
  <c r="C27" i="7"/>
  <c r="Y29" i="13" s="1"/>
  <c r="C28" i="7"/>
  <c r="C30" i="7"/>
  <c r="C31" i="7"/>
  <c r="Y33" i="13" s="1"/>
  <c r="C32" i="7"/>
  <c r="Y34" i="13" s="1"/>
  <c r="C33" i="7"/>
  <c r="Y35" i="13" s="1"/>
  <c r="C34" i="7"/>
  <c r="C35" i="7"/>
  <c r="Y37" i="13" s="1"/>
  <c r="C36" i="7"/>
  <c r="C38" i="7"/>
  <c r="C39" i="7"/>
  <c r="C40" i="7"/>
  <c r="Y42" i="13" s="1"/>
  <c r="C41" i="7"/>
  <c r="Y43" i="13" s="1"/>
  <c r="C42" i="7"/>
  <c r="Y44" i="13" s="1"/>
  <c r="C43" i="7"/>
  <c r="Y45" i="13" s="1"/>
  <c r="C44" i="7"/>
  <c r="Y46" i="13" s="1"/>
  <c r="C46" i="7"/>
  <c r="C47" i="7"/>
  <c r="Y49" i="13" s="1"/>
  <c r="C48" i="7"/>
  <c r="C49" i="7"/>
  <c r="Y51" i="13" s="1"/>
  <c r="C50" i="7"/>
  <c r="Y52" i="13" s="1"/>
  <c r="C51" i="7"/>
  <c r="Y53" i="13" s="1"/>
  <c r="C52" i="7"/>
  <c r="C54" i="7"/>
  <c r="Y56" i="13" s="1"/>
  <c r="C55" i="7"/>
  <c r="C56" i="7"/>
  <c r="C57" i="7"/>
  <c r="C58" i="7"/>
  <c r="Y60" i="13" s="1"/>
  <c r="C59" i="7"/>
  <c r="Y61" i="13" s="1"/>
  <c r="C60" i="7"/>
  <c r="Y62" i="13" s="1"/>
  <c r="C62" i="7"/>
  <c r="C63" i="7"/>
  <c r="Y65" i="13" s="1"/>
  <c r="C64" i="7"/>
  <c r="C65" i="7"/>
  <c r="C66" i="7"/>
  <c r="C67" i="7"/>
  <c r="Y69" i="13" s="1"/>
  <c r="C68" i="7"/>
  <c r="Y70" i="13" s="1"/>
  <c r="C70" i="7"/>
  <c r="Y72" i="13" s="1"/>
  <c r="C71" i="7"/>
  <c r="Y73" i="13" s="1"/>
  <c r="C72" i="7"/>
  <c r="Y74" i="13" s="1"/>
  <c r="C73" i="7"/>
  <c r="C74" i="7"/>
  <c r="C75" i="7"/>
  <c r="Y77" i="13" s="1"/>
  <c r="C76" i="7"/>
  <c r="Y78" i="13" s="1"/>
  <c r="C78" i="7"/>
  <c r="C79" i="7"/>
  <c r="Y81" i="13" s="1"/>
  <c r="C80" i="7"/>
  <c r="C81" i="7"/>
  <c r="Y83" i="13" s="1"/>
  <c r="C82" i="7"/>
  <c r="C83" i="7"/>
  <c r="Y85" i="13" s="1"/>
  <c r="BL8" i="13"/>
  <c r="BM8" i="13"/>
  <c r="BN8" i="13"/>
  <c r="BO8" i="13"/>
  <c r="BP8" i="13"/>
  <c r="BQ8" i="13"/>
  <c r="BR8" i="13"/>
  <c r="BS8" i="13"/>
  <c r="BT8" i="13"/>
  <c r="BU8" i="13"/>
  <c r="BV8" i="13"/>
  <c r="BW8" i="13"/>
  <c r="BX8" i="13"/>
  <c r="BY8" i="13"/>
  <c r="BZ8" i="13"/>
  <c r="CA8" i="13"/>
  <c r="CB8" i="13"/>
  <c r="CC8" i="13"/>
  <c r="CD8" i="13"/>
  <c r="CE8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BL10" i="13"/>
  <c r="BM10" i="13"/>
  <c r="BN10" i="13"/>
  <c r="BO10" i="13"/>
  <c r="BP10" i="13"/>
  <c r="BQ10" i="13"/>
  <c r="BR10" i="13"/>
  <c r="BS10" i="13"/>
  <c r="BT10" i="13"/>
  <c r="BU10" i="13"/>
  <c r="BV10" i="13"/>
  <c r="BW10" i="13"/>
  <c r="BX10" i="13"/>
  <c r="BY10" i="13"/>
  <c r="BZ10" i="13"/>
  <c r="CA10" i="13"/>
  <c r="CB10" i="13"/>
  <c r="CC10" i="13"/>
  <c r="CD10" i="13"/>
  <c r="CE10" i="13"/>
  <c r="BL11" i="13"/>
  <c r="BM11" i="13"/>
  <c r="BN11" i="13"/>
  <c r="BO11" i="13"/>
  <c r="BP11" i="13"/>
  <c r="BQ11" i="13"/>
  <c r="BR11" i="13"/>
  <c r="BS11" i="13"/>
  <c r="BT11" i="13"/>
  <c r="BU11" i="13"/>
  <c r="BV11" i="13"/>
  <c r="BW11" i="13"/>
  <c r="BX11" i="13"/>
  <c r="BY11" i="13"/>
  <c r="BZ11" i="13"/>
  <c r="CA11" i="13"/>
  <c r="CB11" i="13"/>
  <c r="CC11" i="13"/>
  <c r="CD11" i="13"/>
  <c r="CE11" i="13"/>
  <c r="BL12" i="13"/>
  <c r="BM12" i="13"/>
  <c r="BN12" i="13"/>
  <c r="BO12" i="13"/>
  <c r="BP12" i="13"/>
  <c r="BQ12" i="13"/>
  <c r="BR12" i="13"/>
  <c r="BS12" i="13"/>
  <c r="BT12" i="13"/>
  <c r="BU12" i="13"/>
  <c r="BV12" i="13"/>
  <c r="BW12" i="13"/>
  <c r="BX12" i="13"/>
  <c r="BY12" i="13"/>
  <c r="BZ12" i="13"/>
  <c r="CA12" i="13"/>
  <c r="CB12" i="13"/>
  <c r="CC12" i="13"/>
  <c r="CD12" i="13"/>
  <c r="CE12" i="13"/>
  <c r="BL13" i="13"/>
  <c r="BM13" i="13"/>
  <c r="BN13" i="13"/>
  <c r="BO13" i="13"/>
  <c r="BP13" i="13"/>
  <c r="BQ13" i="13"/>
  <c r="BR13" i="13"/>
  <c r="BS13" i="13"/>
  <c r="BT13" i="13"/>
  <c r="BU13" i="13"/>
  <c r="BV13" i="13"/>
  <c r="BW13" i="13"/>
  <c r="BX13" i="13"/>
  <c r="BY13" i="13"/>
  <c r="BZ13" i="13"/>
  <c r="CA13" i="13"/>
  <c r="CB13" i="13"/>
  <c r="CC13" i="13"/>
  <c r="CD13" i="13"/>
  <c r="CE13" i="13"/>
  <c r="BL14" i="13"/>
  <c r="BM14" i="13"/>
  <c r="BN14" i="13"/>
  <c r="BO14" i="13"/>
  <c r="BP14" i="13"/>
  <c r="BQ14" i="13"/>
  <c r="BR14" i="13"/>
  <c r="BS14" i="13"/>
  <c r="BT14" i="13"/>
  <c r="BU14" i="13"/>
  <c r="BV14" i="13"/>
  <c r="BW14" i="13"/>
  <c r="BX14" i="13"/>
  <c r="BY14" i="13"/>
  <c r="BZ14" i="13"/>
  <c r="CA14" i="13"/>
  <c r="CB14" i="13"/>
  <c r="CC14" i="13"/>
  <c r="CD14" i="13"/>
  <c r="CE14" i="13"/>
  <c r="BL15" i="13"/>
  <c r="BM15" i="13"/>
  <c r="BN15" i="13"/>
  <c r="BO15" i="13"/>
  <c r="BP15" i="13"/>
  <c r="BQ15" i="13"/>
  <c r="BR15" i="13"/>
  <c r="BS15" i="13"/>
  <c r="BT15" i="13"/>
  <c r="BU15" i="13"/>
  <c r="BV15" i="13"/>
  <c r="BW15" i="13"/>
  <c r="BX15" i="13"/>
  <c r="BY15" i="13"/>
  <c r="BZ15" i="13"/>
  <c r="CA15" i="13"/>
  <c r="CB15" i="13"/>
  <c r="CC15" i="13"/>
  <c r="CD15" i="13"/>
  <c r="CE15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BL17" i="13"/>
  <c r="BM17" i="13"/>
  <c r="BN17" i="13"/>
  <c r="BO17" i="13"/>
  <c r="BP17" i="13"/>
  <c r="BQ17" i="13"/>
  <c r="BR17" i="13"/>
  <c r="BS17" i="13"/>
  <c r="BT17" i="13"/>
  <c r="BU17" i="13"/>
  <c r="BV17" i="13"/>
  <c r="BW17" i="13"/>
  <c r="BX17" i="13"/>
  <c r="BY17" i="13"/>
  <c r="BZ17" i="13"/>
  <c r="CA17" i="13"/>
  <c r="CB17" i="13"/>
  <c r="CC17" i="13"/>
  <c r="CD17" i="13"/>
  <c r="CE17" i="13"/>
  <c r="BL18" i="13"/>
  <c r="BM18" i="13"/>
  <c r="BN18" i="13"/>
  <c r="BO18" i="13"/>
  <c r="BP18" i="13"/>
  <c r="BQ18" i="13"/>
  <c r="BR18" i="13"/>
  <c r="BS18" i="13"/>
  <c r="BT18" i="13"/>
  <c r="BU18" i="13"/>
  <c r="BV18" i="13"/>
  <c r="BW18" i="13"/>
  <c r="BX18" i="13"/>
  <c r="BY18" i="13"/>
  <c r="BZ18" i="13"/>
  <c r="CA18" i="13"/>
  <c r="CB18" i="13"/>
  <c r="CC18" i="13"/>
  <c r="CD18" i="13"/>
  <c r="CE18" i="13"/>
  <c r="BL19" i="13"/>
  <c r="BM19" i="13"/>
  <c r="BN19" i="13"/>
  <c r="BO19" i="13"/>
  <c r="BP19" i="13"/>
  <c r="BQ19" i="13"/>
  <c r="BR19" i="13"/>
  <c r="BS19" i="13"/>
  <c r="BT19" i="13"/>
  <c r="BU19" i="13"/>
  <c r="BV19" i="13"/>
  <c r="BW19" i="13"/>
  <c r="BX19" i="13"/>
  <c r="BY19" i="13"/>
  <c r="BZ19" i="13"/>
  <c r="CA19" i="13"/>
  <c r="CB19" i="13"/>
  <c r="CC19" i="13"/>
  <c r="CD19" i="13"/>
  <c r="CE19" i="13"/>
  <c r="BL20" i="13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BL21" i="13"/>
  <c r="BM21" i="13"/>
  <c r="BN21" i="13"/>
  <c r="BO21" i="13"/>
  <c r="BP21" i="13"/>
  <c r="BQ21" i="13"/>
  <c r="BR21" i="13"/>
  <c r="BS21" i="13"/>
  <c r="BT21" i="13"/>
  <c r="BU21" i="13"/>
  <c r="BV21" i="13"/>
  <c r="BW21" i="13"/>
  <c r="BX21" i="13"/>
  <c r="BY21" i="13"/>
  <c r="BZ21" i="13"/>
  <c r="CA21" i="13"/>
  <c r="CB21" i="13"/>
  <c r="CC21" i="13"/>
  <c r="CD21" i="13"/>
  <c r="CE21" i="13"/>
  <c r="BL22" i="13"/>
  <c r="BM22" i="13"/>
  <c r="BN22" i="13"/>
  <c r="BO22" i="13"/>
  <c r="BP22" i="13"/>
  <c r="BQ22" i="13"/>
  <c r="BR22" i="13"/>
  <c r="BS22" i="13"/>
  <c r="BT22" i="13"/>
  <c r="BU22" i="13"/>
  <c r="BV22" i="13"/>
  <c r="BW22" i="13"/>
  <c r="BX22" i="13"/>
  <c r="BY22" i="13"/>
  <c r="BZ22" i="13"/>
  <c r="CA22" i="13"/>
  <c r="CB22" i="13"/>
  <c r="CC22" i="13"/>
  <c r="CD22" i="13"/>
  <c r="CE22" i="13"/>
  <c r="BL23" i="13"/>
  <c r="BM23" i="13"/>
  <c r="BN23" i="13"/>
  <c r="BO23" i="13"/>
  <c r="BP23" i="13"/>
  <c r="BQ23" i="13"/>
  <c r="BR23" i="13"/>
  <c r="BS23" i="13"/>
  <c r="BT23" i="13"/>
  <c r="BU23" i="13"/>
  <c r="BV23" i="13"/>
  <c r="BW23" i="13"/>
  <c r="BX23" i="13"/>
  <c r="BY23" i="13"/>
  <c r="BZ23" i="13"/>
  <c r="CA23" i="13"/>
  <c r="CB23" i="13"/>
  <c r="CC23" i="13"/>
  <c r="CD23" i="13"/>
  <c r="CE23" i="13"/>
  <c r="BL24" i="13"/>
  <c r="BM24" i="13"/>
  <c r="BN24" i="13"/>
  <c r="BO24" i="13"/>
  <c r="BP24" i="13"/>
  <c r="BQ24" i="13"/>
  <c r="BR24" i="13"/>
  <c r="BS24" i="13"/>
  <c r="BT24" i="13"/>
  <c r="BU24" i="13"/>
  <c r="BV24" i="13"/>
  <c r="BW24" i="13"/>
  <c r="BX24" i="13"/>
  <c r="BY24" i="13"/>
  <c r="BZ24" i="13"/>
  <c r="CA24" i="13"/>
  <c r="CB24" i="13"/>
  <c r="CC24" i="13"/>
  <c r="CD24" i="13"/>
  <c r="CE24" i="13"/>
  <c r="BL25" i="13"/>
  <c r="BM25" i="13"/>
  <c r="BN25" i="13"/>
  <c r="BO25" i="13"/>
  <c r="BP25" i="13"/>
  <c r="BQ25" i="13"/>
  <c r="BR25" i="13"/>
  <c r="BS25" i="13"/>
  <c r="BT25" i="13"/>
  <c r="BU25" i="13"/>
  <c r="BV25" i="13"/>
  <c r="BW25" i="13"/>
  <c r="BX25" i="13"/>
  <c r="BY25" i="13"/>
  <c r="BZ25" i="13"/>
  <c r="CA25" i="13"/>
  <c r="CB25" i="13"/>
  <c r="CC25" i="13"/>
  <c r="CD25" i="13"/>
  <c r="CE25" i="13"/>
  <c r="BL26" i="13"/>
  <c r="BM26" i="13"/>
  <c r="BN26" i="13"/>
  <c r="BO26" i="13"/>
  <c r="BP26" i="13"/>
  <c r="BQ26" i="13"/>
  <c r="BR26" i="13"/>
  <c r="BS26" i="13"/>
  <c r="BT26" i="13"/>
  <c r="BU26" i="13"/>
  <c r="BV26" i="13"/>
  <c r="BW26" i="13"/>
  <c r="BX26" i="13"/>
  <c r="BY26" i="13"/>
  <c r="BZ26" i="13"/>
  <c r="CA26" i="13"/>
  <c r="CB26" i="13"/>
  <c r="CC26" i="13"/>
  <c r="CD26" i="13"/>
  <c r="CE26" i="13"/>
  <c r="BL27" i="13"/>
  <c r="BM27" i="13"/>
  <c r="BN27" i="13"/>
  <c r="BO27" i="13"/>
  <c r="BP27" i="13"/>
  <c r="BQ27" i="13"/>
  <c r="BR27" i="13"/>
  <c r="BS27" i="13"/>
  <c r="BT27" i="13"/>
  <c r="BU27" i="13"/>
  <c r="BV27" i="13"/>
  <c r="BW27" i="13"/>
  <c r="BX27" i="13"/>
  <c r="BY27" i="13"/>
  <c r="BZ27" i="13"/>
  <c r="CA27" i="13"/>
  <c r="CB27" i="13"/>
  <c r="CC27" i="13"/>
  <c r="CD27" i="13"/>
  <c r="CE27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BL29" i="13"/>
  <c r="BM29" i="13"/>
  <c r="BN29" i="13"/>
  <c r="BO29" i="13"/>
  <c r="BP29" i="13"/>
  <c r="BQ29" i="13"/>
  <c r="BR29" i="13"/>
  <c r="BS29" i="13"/>
  <c r="BT29" i="13"/>
  <c r="BU29" i="13"/>
  <c r="BV29" i="13"/>
  <c r="BW29" i="13"/>
  <c r="BX29" i="13"/>
  <c r="BY29" i="13"/>
  <c r="BZ29" i="13"/>
  <c r="CA29" i="13"/>
  <c r="CB29" i="13"/>
  <c r="CC29" i="13"/>
  <c r="CD29" i="13"/>
  <c r="CE29" i="13"/>
  <c r="BL30" i="13"/>
  <c r="BM30" i="13"/>
  <c r="BN30" i="13"/>
  <c r="BO30" i="13"/>
  <c r="BP30" i="13"/>
  <c r="BQ30" i="13"/>
  <c r="BR30" i="13"/>
  <c r="BS30" i="13"/>
  <c r="BT30" i="13"/>
  <c r="BU30" i="13"/>
  <c r="BV30" i="13"/>
  <c r="BW30" i="13"/>
  <c r="BX30" i="13"/>
  <c r="BY30" i="13"/>
  <c r="BZ30" i="13"/>
  <c r="CA30" i="13"/>
  <c r="CB30" i="13"/>
  <c r="CC30" i="13"/>
  <c r="CD30" i="13"/>
  <c r="CE30" i="13"/>
  <c r="BL31" i="13"/>
  <c r="BM31" i="13"/>
  <c r="BN31" i="13"/>
  <c r="BO31" i="13"/>
  <c r="BP31" i="13"/>
  <c r="BQ31" i="13"/>
  <c r="BR31" i="13"/>
  <c r="BS31" i="13"/>
  <c r="BT31" i="13"/>
  <c r="BU31" i="13"/>
  <c r="BV31" i="13"/>
  <c r="BW31" i="13"/>
  <c r="BX31" i="13"/>
  <c r="BY31" i="13"/>
  <c r="BZ31" i="13"/>
  <c r="CA31" i="13"/>
  <c r="CB31" i="13"/>
  <c r="CC31" i="13"/>
  <c r="CD31" i="13"/>
  <c r="CE31" i="13"/>
  <c r="BL32" i="13"/>
  <c r="BM32" i="13"/>
  <c r="BN32" i="13"/>
  <c r="BO32" i="13"/>
  <c r="BP32" i="13"/>
  <c r="BQ32" i="13"/>
  <c r="BR32" i="13"/>
  <c r="BS32" i="13"/>
  <c r="BT32" i="13"/>
  <c r="BU32" i="13"/>
  <c r="BV32" i="13"/>
  <c r="BW32" i="13"/>
  <c r="BX32" i="13"/>
  <c r="BY32" i="13"/>
  <c r="BZ32" i="13"/>
  <c r="CA32" i="13"/>
  <c r="CB32" i="13"/>
  <c r="CC32" i="13"/>
  <c r="CD32" i="13"/>
  <c r="CE32" i="13"/>
  <c r="BL33" i="13"/>
  <c r="BM33" i="13"/>
  <c r="BN33" i="13"/>
  <c r="BO33" i="13"/>
  <c r="BP33" i="13"/>
  <c r="BQ33" i="13"/>
  <c r="BR33" i="13"/>
  <c r="BS33" i="13"/>
  <c r="BT33" i="13"/>
  <c r="BU33" i="13"/>
  <c r="BV33" i="13"/>
  <c r="BW33" i="13"/>
  <c r="BX33" i="13"/>
  <c r="BY33" i="13"/>
  <c r="BZ33" i="13"/>
  <c r="CA33" i="13"/>
  <c r="CB33" i="13"/>
  <c r="CC33" i="13"/>
  <c r="CD33" i="13"/>
  <c r="CE33" i="13"/>
  <c r="BL34" i="13"/>
  <c r="BM34" i="13"/>
  <c r="BN34" i="13"/>
  <c r="BO34" i="13"/>
  <c r="BP34" i="13"/>
  <c r="BQ34" i="13"/>
  <c r="BR34" i="13"/>
  <c r="BS34" i="13"/>
  <c r="BT34" i="13"/>
  <c r="BU34" i="13"/>
  <c r="BV34" i="13"/>
  <c r="BW34" i="13"/>
  <c r="BX34" i="13"/>
  <c r="BY34" i="13"/>
  <c r="BZ34" i="13"/>
  <c r="CA34" i="13"/>
  <c r="CB34" i="13"/>
  <c r="CC34" i="13"/>
  <c r="CD34" i="13"/>
  <c r="CE34" i="13"/>
  <c r="BL35" i="13"/>
  <c r="BM35" i="13"/>
  <c r="BN35" i="13"/>
  <c r="BO35" i="13"/>
  <c r="BP35" i="13"/>
  <c r="BQ35" i="13"/>
  <c r="BR35" i="13"/>
  <c r="BS35" i="13"/>
  <c r="BT35" i="13"/>
  <c r="BU35" i="13"/>
  <c r="BV35" i="13"/>
  <c r="BW35" i="13"/>
  <c r="BX35" i="13"/>
  <c r="BY35" i="13"/>
  <c r="BZ35" i="13"/>
  <c r="CA35" i="13"/>
  <c r="CB35" i="13"/>
  <c r="CC35" i="13"/>
  <c r="CD35" i="13"/>
  <c r="CE35" i="13"/>
  <c r="BL36" i="13"/>
  <c r="BM36" i="13"/>
  <c r="BN36" i="13"/>
  <c r="BO36" i="13"/>
  <c r="BP36" i="13"/>
  <c r="BQ36" i="13"/>
  <c r="BR36" i="13"/>
  <c r="BS36" i="13"/>
  <c r="BT36" i="13"/>
  <c r="BU36" i="13"/>
  <c r="BV36" i="13"/>
  <c r="BW36" i="13"/>
  <c r="BX36" i="13"/>
  <c r="BY36" i="13"/>
  <c r="BZ36" i="13"/>
  <c r="CA36" i="13"/>
  <c r="CB36" i="13"/>
  <c r="CC36" i="13"/>
  <c r="CD36" i="13"/>
  <c r="CE36" i="13"/>
  <c r="BL37" i="13"/>
  <c r="BM37" i="13"/>
  <c r="BN37" i="13"/>
  <c r="BO37" i="13"/>
  <c r="BP37" i="13"/>
  <c r="BQ37" i="13"/>
  <c r="BR37" i="13"/>
  <c r="BS37" i="13"/>
  <c r="BT37" i="13"/>
  <c r="BU37" i="13"/>
  <c r="BV37" i="13"/>
  <c r="BW37" i="13"/>
  <c r="BX37" i="13"/>
  <c r="BY37" i="13"/>
  <c r="BZ37" i="13"/>
  <c r="CA37" i="13"/>
  <c r="CB37" i="13"/>
  <c r="CC37" i="13"/>
  <c r="CD37" i="13"/>
  <c r="CE37" i="13"/>
  <c r="BL38" i="13"/>
  <c r="BM38" i="13"/>
  <c r="BN38" i="13"/>
  <c r="BO38" i="13"/>
  <c r="BP38" i="13"/>
  <c r="BQ38" i="13"/>
  <c r="BR38" i="13"/>
  <c r="BS38" i="13"/>
  <c r="BT38" i="13"/>
  <c r="BU38" i="13"/>
  <c r="BV38" i="13"/>
  <c r="BW38" i="13"/>
  <c r="BX38" i="13"/>
  <c r="BY38" i="13"/>
  <c r="BZ38" i="13"/>
  <c r="CA38" i="13"/>
  <c r="CB38" i="13"/>
  <c r="CC38" i="13"/>
  <c r="CD38" i="13"/>
  <c r="CE38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CA39" i="13"/>
  <c r="CB39" i="13"/>
  <c r="CC39" i="13"/>
  <c r="CD39" i="13"/>
  <c r="CE39" i="13"/>
  <c r="BL40" i="13"/>
  <c r="BM40" i="13"/>
  <c r="BN40" i="13"/>
  <c r="BO40" i="13"/>
  <c r="BP40" i="13"/>
  <c r="BQ40" i="13"/>
  <c r="BR40" i="13"/>
  <c r="BS40" i="13"/>
  <c r="BT40" i="13"/>
  <c r="BU40" i="13"/>
  <c r="BV40" i="13"/>
  <c r="BW40" i="13"/>
  <c r="BX40" i="13"/>
  <c r="BY40" i="13"/>
  <c r="BZ40" i="13"/>
  <c r="CA40" i="13"/>
  <c r="CB40" i="13"/>
  <c r="CC40" i="13"/>
  <c r="CD40" i="13"/>
  <c r="CE40" i="13"/>
  <c r="BL41" i="13"/>
  <c r="BM41" i="13"/>
  <c r="BN41" i="13"/>
  <c r="BO41" i="13"/>
  <c r="BP41" i="13"/>
  <c r="BQ41" i="13"/>
  <c r="BR41" i="13"/>
  <c r="BS41" i="13"/>
  <c r="BT41" i="13"/>
  <c r="BU41" i="13"/>
  <c r="BV41" i="13"/>
  <c r="BW41" i="13"/>
  <c r="BX41" i="13"/>
  <c r="BY41" i="13"/>
  <c r="BZ41" i="13"/>
  <c r="CA41" i="13"/>
  <c r="CB41" i="13"/>
  <c r="CC41" i="13"/>
  <c r="CD41" i="13"/>
  <c r="CE41" i="13"/>
  <c r="BL42" i="13"/>
  <c r="BM42" i="13"/>
  <c r="BN42" i="13"/>
  <c r="BO42" i="13"/>
  <c r="BP42" i="13"/>
  <c r="BQ42" i="13"/>
  <c r="BR42" i="13"/>
  <c r="BS42" i="13"/>
  <c r="BT42" i="13"/>
  <c r="BU42" i="13"/>
  <c r="BV42" i="13"/>
  <c r="BW42" i="13"/>
  <c r="BX42" i="13"/>
  <c r="BY42" i="13"/>
  <c r="BZ42" i="13"/>
  <c r="CA42" i="13"/>
  <c r="CB42" i="13"/>
  <c r="CC42" i="13"/>
  <c r="CD42" i="13"/>
  <c r="CE42" i="13"/>
  <c r="BL43" i="13"/>
  <c r="BM43" i="13"/>
  <c r="BN43" i="13"/>
  <c r="BO43" i="13"/>
  <c r="BP43" i="13"/>
  <c r="BQ43" i="13"/>
  <c r="BR43" i="13"/>
  <c r="BS43" i="13"/>
  <c r="BT43" i="13"/>
  <c r="BU43" i="13"/>
  <c r="BV43" i="13"/>
  <c r="BW43" i="13"/>
  <c r="BX43" i="13"/>
  <c r="BY43" i="13"/>
  <c r="BZ43" i="13"/>
  <c r="CA43" i="13"/>
  <c r="CB43" i="13"/>
  <c r="CC43" i="13"/>
  <c r="CD43" i="13"/>
  <c r="CE43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BL45" i="13"/>
  <c r="BM45" i="13"/>
  <c r="BN45" i="13"/>
  <c r="BO45" i="13"/>
  <c r="BP45" i="13"/>
  <c r="BQ45" i="13"/>
  <c r="BR45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L46" i="13"/>
  <c r="BM46" i="13"/>
  <c r="BN46" i="13"/>
  <c r="BO46" i="13"/>
  <c r="BP46" i="13"/>
  <c r="BQ46" i="13"/>
  <c r="BR46" i="13"/>
  <c r="BS46" i="13"/>
  <c r="BT46" i="13"/>
  <c r="BU46" i="13"/>
  <c r="BV46" i="13"/>
  <c r="BW46" i="13"/>
  <c r="BX46" i="13"/>
  <c r="BY46" i="13"/>
  <c r="BZ46" i="13"/>
  <c r="CA46" i="13"/>
  <c r="CB46" i="13"/>
  <c r="CC46" i="13"/>
  <c r="CD46" i="13"/>
  <c r="CE46" i="13"/>
  <c r="BL47" i="13"/>
  <c r="BM47" i="13"/>
  <c r="BN47" i="13"/>
  <c r="BO47" i="13"/>
  <c r="BP47" i="13"/>
  <c r="BQ47" i="13"/>
  <c r="BR47" i="13"/>
  <c r="BS47" i="13"/>
  <c r="BT47" i="13"/>
  <c r="BU47" i="13"/>
  <c r="BV47" i="13"/>
  <c r="BW47" i="13"/>
  <c r="BX47" i="13"/>
  <c r="BY47" i="13"/>
  <c r="BZ47" i="13"/>
  <c r="CA47" i="13"/>
  <c r="CB47" i="13"/>
  <c r="CC47" i="13"/>
  <c r="CD47" i="13"/>
  <c r="CE47" i="13"/>
  <c r="BL48" i="13"/>
  <c r="BM48" i="13"/>
  <c r="BN48" i="13"/>
  <c r="BO48" i="13"/>
  <c r="BP48" i="13"/>
  <c r="BQ48" i="13"/>
  <c r="BR48" i="13"/>
  <c r="BS48" i="13"/>
  <c r="BT48" i="13"/>
  <c r="BU48" i="13"/>
  <c r="BV48" i="13"/>
  <c r="BW48" i="13"/>
  <c r="BX48" i="13"/>
  <c r="BY48" i="13"/>
  <c r="BZ48" i="13"/>
  <c r="CA48" i="13"/>
  <c r="CB48" i="13"/>
  <c r="CC48" i="13"/>
  <c r="CD48" i="13"/>
  <c r="CE48" i="13"/>
  <c r="BL49" i="13"/>
  <c r="BM49" i="13"/>
  <c r="BN49" i="13"/>
  <c r="BO49" i="13"/>
  <c r="BP49" i="13"/>
  <c r="BQ49" i="13"/>
  <c r="BR49" i="13"/>
  <c r="BS49" i="13"/>
  <c r="BT49" i="13"/>
  <c r="BU49" i="13"/>
  <c r="BV49" i="13"/>
  <c r="BW49" i="13"/>
  <c r="BX49" i="13"/>
  <c r="BY49" i="13"/>
  <c r="BZ49" i="13"/>
  <c r="CA49" i="13"/>
  <c r="CB49" i="13"/>
  <c r="CC49" i="13"/>
  <c r="CD49" i="13"/>
  <c r="CE49" i="13"/>
  <c r="BL50" i="13"/>
  <c r="BM50" i="13"/>
  <c r="BN50" i="13"/>
  <c r="BO50" i="13"/>
  <c r="BP50" i="13"/>
  <c r="BQ50" i="13"/>
  <c r="BR50" i="13"/>
  <c r="BS50" i="13"/>
  <c r="BT50" i="13"/>
  <c r="BU50" i="13"/>
  <c r="BV50" i="13"/>
  <c r="BW50" i="13"/>
  <c r="BX50" i="13"/>
  <c r="BY50" i="13"/>
  <c r="BZ50" i="13"/>
  <c r="CA50" i="13"/>
  <c r="CB50" i="13"/>
  <c r="CC50" i="13"/>
  <c r="CD50" i="13"/>
  <c r="CE50" i="13"/>
  <c r="BL51" i="13"/>
  <c r="BM51" i="13"/>
  <c r="BN51" i="13"/>
  <c r="BO51" i="13"/>
  <c r="BP51" i="13"/>
  <c r="BQ51" i="13"/>
  <c r="BR51" i="13"/>
  <c r="BS51" i="13"/>
  <c r="BT51" i="13"/>
  <c r="BU51" i="13"/>
  <c r="BV51" i="13"/>
  <c r="BW51" i="13"/>
  <c r="BX51" i="13"/>
  <c r="BY51" i="13"/>
  <c r="BZ51" i="13"/>
  <c r="CA51" i="13"/>
  <c r="CB51" i="13"/>
  <c r="CC51" i="13"/>
  <c r="CD51" i="13"/>
  <c r="CE51" i="13"/>
  <c r="BL52" i="13"/>
  <c r="BM52" i="13"/>
  <c r="BN52" i="13"/>
  <c r="BO52" i="13"/>
  <c r="BP52" i="13"/>
  <c r="BQ52" i="13"/>
  <c r="BR52" i="13"/>
  <c r="BS52" i="13"/>
  <c r="BT52" i="13"/>
  <c r="BU52" i="13"/>
  <c r="BV52" i="13"/>
  <c r="BW52" i="13"/>
  <c r="BX52" i="13"/>
  <c r="BY52" i="13"/>
  <c r="BZ52" i="13"/>
  <c r="CA52" i="13"/>
  <c r="CB52" i="13"/>
  <c r="CC52" i="13"/>
  <c r="CD52" i="13"/>
  <c r="CE52" i="13"/>
  <c r="BL53" i="13"/>
  <c r="BM53" i="13"/>
  <c r="BN53" i="13"/>
  <c r="BO53" i="13"/>
  <c r="BP53" i="13"/>
  <c r="BQ53" i="13"/>
  <c r="BR53" i="13"/>
  <c r="BS53" i="13"/>
  <c r="BT53" i="13"/>
  <c r="BU53" i="13"/>
  <c r="BV53" i="13"/>
  <c r="BW53" i="13"/>
  <c r="BX53" i="13"/>
  <c r="BY53" i="13"/>
  <c r="BZ53" i="13"/>
  <c r="CA53" i="13"/>
  <c r="CB53" i="13"/>
  <c r="CC53" i="13"/>
  <c r="CD53" i="13"/>
  <c r="CE53" i="13"/>
  <c r="BL54" i="13"/>
  <c r="BM54" i="13"/>
  <c r="BN54" i="13"/>
  <c r="BO54" i="13"/>
  <c r="BP54" i="13"/>
  <c r="BQ54" i="13"/>
  <c r="BR54" i="13"/>
  <c r="BS54" i="13"/>
  <c r="BT54" i="13"/>
  <c r="BU54" i="13"/>
  <c r="BV54" i="13"/>
  <c r="BW54" i="13"/>
  <c r="BX54" i="13"/>
  <c r="BY54" i="13"/>
  <c r="BZ54" i="13"/>
  <c r="CA54" i="13"/>
  <c r="CB54" i="13"/>
  <c r="CC54" i="13"/>
  <c r="CD54" i="13"/>
  <c r="CE54" i="13"/>
  <c r="BL55" i="13"/>
  <c r="BM55" i="13"/>
  <c r="BN55" i="13"/>
  <c r="BO55" i="13"/>
  <c r="BP55" i="13"/>
  <c r="BQ55" i="13"/>
  <c r="BR55" i="13"/>
  <c r="BS55" i="13"/>
  <c r="BT55" i="13"/>
  <c r="BU55" i="13"/>
  <c r="BV55" i="13"/>
  <c r="BW55" i="13"/>
  <c r="BX55" i="13"/>
  <c r="BY55" i="13"/>
  <c r="BZ55" i="13"/>
  <c r="CA55" i="13"/>
  <c r="CB55" i="13"/>
  <c r="CC55" i="13"/>
  <c r="CD55" i="13"/>
  <c r="CE55" i="13"/>
  <c r="BL56" i="13"/>
  <c r="BM56" i="13"/>
  <c r="BN56" i="13"/>
  <c r="BO56" i="13"/>
  <c r="BP56" i="13"/>
  <c r="BQ56" i="13"/>
  <c r="BR56" i="13"/>
  <c r="BS56" i="13"/>
  <c r="BT56" i="13"/>
  <c r="BU56" i="13"/>
  <c r="BV56" i="13"/>
  <c r="BW56" i="13"/>
  <c r="BX56" i="13"/>
  <c r="BY56" i="13"/>
  <c r="BZ56" i="13"/>
  <c r="CA56" i="13"/>
  <c r="CB56" i="13"/>
  <c r="CC56" i="13"/>
  <c r="CD56" i="13"/>
  <c r="CE56" i="13"/>
  <c r="BL57" i="13"/>
  <c r="BM57" i="13"/>
  <c r="BN57" i="13"/>
  <c r="BO57" i="13"/>
  <c r="BP57" i="13"/>
  <c r="BQ57" i="13"/>
  <c r="BR57" i="13"/>
  <c r="BS57" i="13"/>
  <c r="BT57" i="13"/>
  <c r="BU57" i="13"/>
  <c r="BV57" i="13"/>
  <c r="BW57" i="13"/>
  <c r="BX57" i="13"/>
  <c r="BY57" i="13"/>
  <c r="BZ57" i="13"/>
  <c r="CA57" i="13"/>
  <c r="CB57" i="13"/>
  <c r="CC57" i="13"/>
  <c r="CD57" i="13"/>
  <c r="CE57" i="13"/>
  <c r="BL58" i="13"/>
  <c r="BM58" i="13"/>
  <c r="BN58" i="13"/>
  <c r="BO58" i="13"/>
  <c r="BP58" i="13"/>
  <c r="BQ58" i="13"/>
  <c r="BR58" i="13"/>
  <c r="BS58" i="13"/>
  <c r="BT58" i="13"/>
  <c r="BU58" i="13"/>
  <c r="BV58" i="13"/>
  <c r="BW58" i="13"/>
  <c r="BX58" i="13"/>
  <c r="BY58" i="13"/>
  <c r="BZ58" i="13"/>
  <c r="CA58" i="13"/>
  <c r="CB58" i="13"/>
  <c r="CC58" i="13"/>
  <c r="CD58" i="13"/>
  <c r="CE58" i="13"/>
  <c r="BL59" i="13"/>
  <c r="BM59" i="13"/>
  <c r="BN59" i="13"/>
  <c r="BO59" i="13"/>
  <c r="BP59" i="13"/>
  <c r="BQ59" i="13"/>
  <c r="BR59" i="13"/>
  <c r="BS59" i="13"/>
  <c r="BT59" i="13"/>
  <c r="BU59" i="13"/>
  <c r="BV59" i="13"/>
  <c r="BW59" i="13"/>
  <c r="BX59" i="13"/>
  <c r="BY59" i="13"/>
  <c r="BZ59" i="13"/>
  <c r="CA59" i="13"/>
  <c r="CB59" i="13"/>
  <c r="CC59" i="13"/>
  <c r="CD59" i="13"/>
  <c r="CE59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BZ61" i="13"/>
  <c r="CA61" i="13"/>
  <c r="CB61" i="13"/>
  <c r="CC61" i="13"/>
  <c r="CD61" i="13"/>
  <c r="CE61" i="13"/>
  <c r="BL62" i="13"/>
  <c r="BM62" i="13"/>
  <c r="BN62" i="13"/>
  <c r="BO62" i="13"/>
  <c r="BP62" i="13"/>
  <c r="BQ62" i="13"/>
  <c r="BR62" i="13"/>
  <c r="BS62" i="13"/>
  <c r="BT62" i="13"/>
  <c r="BU62" i="13"/>
  <c r="BV62" i="13"/>
  <c r="BW62" i="13"/>
  <c r="BX62" i="13"/>
  <c r="BY62" i="13"/>
  <c r="BZ62" i="13"/>
  <c r="CA62" i="13"/>
  <c r="CB62" i="13"/>
  <c r="CC62" i="13"/>
  <c r="CD62" i="13"/>
  <c r="CE62" i="13"/>
  <c r="BL63" i="13"/>
  <c r="BM63" i="13"/>
  <c r="BN63" i="13"/>
  <c r="BO63" i="13"/>
  <c r="BP63" i="13"/>
  <c r="BQ63" i="13"/>
  <c r="BR63" i="13"/>
  <c r="BS63" i="13"/>
  <c r="BT63" i="13"/>
  <c r="BU63" i="13"/>
  <c r="BV63" i="13"/>
  <c r="BW63" i="13"/>
  <c r="BX63" i="13"/>
  <c r="BY63" i="13"/>
  <c r="BZ63" i="13"/>
  <c r="CA63" i="13"/>
  <c r="CB63" i="13"/>
  <c r="CC63" i="13"/>
  <c r="CD63" i="13"/>
  <c r="CE63" i="13"/>
  <c r="BL64" i="13"/>
  <c r="BM64" i="13"/>
  <c r="BN64" i="13"/>
  <c r="BO64" i="13"/>
  <c r="BP64" i="13"/>
  <c r="BQ64" i="13"/>
  <c r="BR64" i="13"/>
  <c r="BS64" i="13"/>
  <c r="BT64" i="13"/>
  <c r="BU64" i="13"/>
  <c r="BV64" i="13"/>
  <c r="BW64" i="13"/>
  <c r="BX64" i="13"/>
  <c r="BY64" i="13"/>
  <c r="BZ64" i="13"/>
  <c r="CA64" i="13"/>
  <c r="CB64" i="13"/>
  <c r="CC64" i="13"/>
  <c r="CD64" i="13"/>
  <c r="CE64" i="13"/>
  <c r="BL65" i="13"/>
  <c r="BM65" i="13"/>
  <c r="BN65" i="13"/>
  <c r="BO65" i="13"/>
  <c r="BP65" i="13"/>
  <c r="BQ65" i="13"/>
  <c r="BR65" i="13"/>
  <c r="BS65" i="13"/>
  <c r="BT65" i="13"/>
  <c r="BU65" i="13"/>
  <c r="BV65" i="13"/>
  <c r="BW65" i="13"/>
  <c r="BX65" i="13"/>
  <c r="BY65" i="13"/>
  <c r="BZ65" i="13"/>
  <c r="CA65" i="13"/>
  <c r="CB65" i="13"/>
  <c r="CC65" i="13"/>
  <c r="CD65" i="13"/>
  <c r="CE65" i="13"/>
  <c r="BL66" i="13"/>
  <c r="BM66" i="13"/>
  <c r="BN66" i="13"/>
  <c r="BO66" i="13"/>
  <c r="BP66" i="13"/>
  <c r="BQ66" i="13"/>
  <c r="BR66" i="13"/>
  <c r="BS66" i="13"/>
  <c r="BT66" i="13"/>
  <c r="BU66" i="13"/>
  <c r="BV66" i="13"/>
  <c r="BW66" i="13"/>
  <c r="BX66" i="13"/>
  <c r="BY66" i="13"/>
  <c r="BZ66" i="13"/>
  <c r="CA66" i="13"/>
  <c r="CB66" i="13"/>
  <c r="CC66" i="13"/>
  <c r="CD66" i="13"/>
  <c r="CE66" i="13"/>
  <c r="BL67" i="13"/>
  <c r="BM67" i="13"/>
  <c r="BN67" i="13"/>
  <c r="BO67" i="13"/>
  <c r="BP67" i="13"/>
  <c r="BQ67" i="13"/>
  <c r="BR67" i="13"/>
  <c r="BS67" i="13"/>
  <c r="BT67" i="13"/>
  <c r="BU67" i="13"/>
  <c r="BV67" i="13"/>
  <c r="BW67" i="13"/>
  <c r="BX67" i="13"/>
  <c r="BY67" i="13"/>
  <c r="BZ67" i="13"/>
  <c r="CA67" i="13"/>
  <c r="CB67" i="13"/>
  <c r="CC67" i="13"/>
  <c r="CD67" i="13"/>
  <c r="CE67" i="13"/>
  <c r="BL68" i="13"/>
  <c r="BM68" i="13"/>
  <c r="BN68" i="13"/>
  <c r="BO68" i="13"/>
  <c r="BP68" i="13"/>
  <c r="BQ68" i="13"/>
  <c r="BR68" i="13"/>
  <c r="BS68" i="13"/>
  <c r="BT68" i="13"/>
  <c r="BU68" i="13"/>
  <c r="BV68" i="13"/>
  <c r="BW68" i="13"/>
  <c r="BX68" i="13"/>
  <c r="BY68" i="13"/>
  <c r="BZ68" i="13"/>
  <c r="CA68" i="13"/>
  <c r="CB68" i="13"/>
  <c r="CC68" i="13"/>
  <c r="CD68" i="13"/>
  <c r="CE68" i="13"/>
  <c r="BL69" i="13"/>
  <c r="BM69" i="13"/>
  <c r="BN69" i="13"/>
  <c r="BO69" i="13"/>
  <c r="BP69" i="13"/>
  <c r="BQ69" i="13"/>
  <c r="BR69" i="13"/>
  <c r="BS69" i="13"/>
  <c r="BT69" i="13"/>
  <c r="BU69" i="13"/>
  <c r="BV69" i="13"/>
  <c r="BW69" i="13"/>
  <c r="BX69" i="13"/>
  <c r="BY69" i="13"/>
  <c r="BZ69" i="13"/>
  <c r="CA69" i="13"/>
  <c r="CB69" i="13"/>
  <c r="CC69" i="13"/>
  <c r="CD69" i="13"/>
  <c r="CE69" i="13"/>
  <c r="BL70" i="13"/>
  <c r="BM70" i="13"/>
  <c r="BN70" i="13"/>
  <c r="BO70" i="13"/>
  <c r="BP70" i="13"/>
  <c r="BQ70" i="13"/>
  <c r="BR70" i="13"/>
  <c r="BS70" i="13"/>
  <c r="BT70" i="13"/>
  <c r="BU70" i="13"/>
  <c r="BV70" i="13"/>
  <c r="BW70" i="13"/>
  <c r="BX70" i="13"/>
  <c r="BY70" i="13"/>
  <c r="BZ70" i="13"/>
  <c r="CA70" i="13"/>
  <c r="CB70" i="13"/>
  <c r="CC70" i="13"/>
  <c r="CD70" i="13"/>
  <c r="CE70" i="13"/>
  <c r="BL71" i="13"/>
  <c r="BM71" i="13"/>
  <c r="BN71" i="13"/>
  <c r="BO71" i="13"/>
  <c r="BP71" i="13"/>
  <c r="BQ71" i="13"/>
  <c r="BR71" i="13"/>
  <c r="BS71" i="13"/>
  <c r="BT71" i="13"/>
  <c r="BU71" i="13"/>
  <c r="BV71" i="13"/>
  <c r="BW71" i="13"/>
  <c r="BX71" i="13"/>
  <c r="BY71" i="13"/>
  <c r="BZ71" i="13"/>
  <c r="CA71" i="13"/>
  <c r="CB71" i="13"/>
  <c r="CC71" i="13"/>
  <c r="CD71" i="13"/>
  <c r="CE71" i="13"/>
  <c r="BL72" i="13"/>
  <c r="BM72" i="13"/>
  <c r="BN72" i="13"/>
  <c r="BO72" i="13"/>
  <c r="BP72" i="13"/>
  <c r="BQ72" i="13"/>
  <c r="BR72" i="13"/>
  <c r="BS72" i="13"/>
  <c r="BT72" i="13"/>
  <c r="BU72" i="13"/>
  <c r="BV72" i="13"/>
  <c r="BW72" i="13"/>
  <c r="BX72" i="13"/>
  <c r="BY72" i="13"/>
  <c r="BZ72" i="13"/>
  <c r="CA72" i="13"/>
  <c r="CB72" i="13"/>
  <c r="CC72" i="13"/>
  <c r="CD72" i="13"/>
  <c r="CE72" i="13"/>
  <c r="BL73" i="13"/>
  <c r="BM73" i="13"/>
  <c r="BN73" i="13"/>
  <c r="BO73" i="13"/>
  <c r="BP73" i="13"/>
  <c r="BQ73" i="13"/>
  <c r="BR73" i="13"/>
  <c r="BS73" i="13"/>
  <c r="BT73" i="13"/>
  <c r="BU73" i="13"/>
  <c r="BV73" i="13"/>
  <c r="BW73" i="13"/>
  <c r="BX73" i="13"/>
  <c r="BY73" i="13"/>
  <c r="BZ73" i="13"/>
  <c r="CA73" i="13"/>
  <c r="CB73" i="13"/>
  <c r="CC73" i="13"/>
  <c r="CD73" i="13"/>
  <c r="CE73" i="13"/>
  <c r="BL74" i="13"/>
  <c r="BM74" i="13"/>
  <c r="BN74" i="13"/>
  <c r="BO74" i="13"/>
  <c r="BP74" i="13"/>
  <c r="BQ74" i="13"/>
  <c r="BR74" i="13"/>
  <c r="BS74" i="13"/>
  <c r="BT74" i="13"/>
  <c r="BU74" i="13"/>
  <c r="BV74" i="13"/>
  <c r="BW74" i="13"/>
  <c r="BX74" i="13"/>
  <c r="BY74" i="13"/>
  <c r="BZ74" i="13"/>
  <c r="CA74" i="13"/>
  <c r="CB74" i="13"/>
  <c r="CC74" i="13"/>
  <c r="CD74" i="13"/>
  <c r="CE74" i="13"/>
  <c r="BL75" i="13"/>
  <c r="BM75" i="13"/>
  <c r="BN75" i="13"/>
  <c r="BO75" i="13"/>
  <c r="BP75" i="13"/>
  <c r="BQ75" i="13"/>
  <c r="BR75" i="13"/>
  <c r="BS75" i="13"/>
  <c r="BT75" i="13"/>
  <c r="BU75" i="13"/>
  <c r="BV75" i="13"/>
  <c r="BW75" i="13"/>
  <c r="BX75" i="13"/>
  <c r="BY75" i="13"/>
  <c r="BZ75" i="13"/>
  <c r="CA75" i="13"/>
  <c r="CB75" i="13"/>
  <c r="CC75" i="13"/>
  <c r="CD75" i="13"/>
  <c r="CE75" i="13"/>
  <c r="BL76" i="13"/>
  <c r="BM76" i="13"/>
  <c r="BN76" i="13"/>
  <c r="BO76" i="13"/>
  <c r="BP76" i="13"/>
  <c r="BQ76" i="13"/>
  <c r="BR76" i="13"/>
  <c r="BS76" i="13"/>
  <c r="BT76" i="13"/>
  <c r="BU76" i="13"/>
  <c r="BV76" i="13"/>
  <c r="BW76" i="13"/>
  <c r="BX76" i="13"/>
  <c r="BY76" i="13"/>
  <c r="BZ76" i="13"/>
  <c r="CA76" i="13"/>
  <c r="CB76" i="13"/>
  <c r="CC76" i="13"/>
  <c r="CD76" i="13"/>
  <c r="CE76" i="13"/>
  <c r="BL77" i="13"/>
  <c r="BM77" i="13"/>
  <c r="BN77" i="13"/>
  <c r="BO77" i="13"/>
  <c r="BP77" i="13"/>
  <c r="BQ77" i="13"/>
  <c r="BR77" i="13"/>
  <c r="BS77" i="13"/>
  <c r="BT77" i="13"/>
  <c r="BU77" i="13"/>
  <c r="BV77" i="13"/>
  <c r="BW77" i="13"/>
  <c r="BX77" i="13"/>
  <c r="BY77" i="13"/>
  <c r="BZ77" i="13"/>
  <c r="CA77" i="13"/>
  <c r="CB77" i="13"/>
  <c r="CC77" i="13"/>
  <c r="CD77" i="13"/>
  <c r="CE77" i="13"/>
  <c r="BL78" i="13"/>
  <c r="BM78" i="13"/>
  <c r="BN78" i="13"/>
  <c r="BO78" i="13"/>
  <c r="BP78" i="13"/>
  <c r="BQ78" i="13"/>
  <c r="BR78" i="13"/>
  <c r="BS78" i="13"/>
  <c r="BT78" i="13"/>
  <c r="BU78" i="13"/>
  <c r="BV78" i="13"/>
  <c r="BW78" i="13"/>
  <c r="BX78" i="13"/>
  <c r="BY78" i="13"/>
  <c r="BZ78" i="13"/>
  <c r="CA78" i="13"/>
  <c r="CB78" i="13"/>
  <c r="CC78" i="13"/>
  <c r="CD78" i="13"/>
  <c r="CE78" i="13"/>
  <c r="BL79" i="13"/>
  <c r="BM79" i="13"/>
  <c r="BN79" i="13"/>
  <c r="BO79" i="13"/>
  <c r="BP79" i="13"/>
  <c r="BQ79" i="13"/>
  <c r="BR79" i="13"/>
  <c r="BS79" i="13"/>
  <c r="BT79" i="13"/>
  <c r="BU79" i="13"/>
  <c r="BV79" i="13"/>
  <c r="BW79" i="13"/>
  <c r="BX79" i="13"/>
  <c r="BY79" i="13"/>
  <c r="BZ79" i="13"/>
  <c r="CA79" i="13"/>
  <c r="CB79" i="13"/>
  <c r="CC79" i="13"/>
  <c r="CD79" i="13"/>
  <c r="CE79" i="13"/>
  <c r="BL80" i="13"/>
  <c r="BM80" i="13"/>
  <c r="BN80" i="13"/>
  <c r="BO80" i="13"/>
  <c r="BP80" i="13"/>
  <c r="BQ80" i="13"/>
  <c r="BR80" i="13"/>
  <c r="BS80" i="13"/>
  <c r="BT80" i="13"/>
  <c r="BU80" i="13"/>
  <c r="BV80" i="13"/>
  <c r="BW80" i="13"/>
  <c r="BX80" i="13"/>
  <c r="BY80" i="13"/>
  <c r="BZ80" i="13"/>
  <c r="CA80" i="13"/>
  <c r="CB80" i="13"/>
  <c r="CC80" i="13"/>
  <c r="CD80" i="13"/>
  <c r="CE80" i="13"/>
  <c r="BL81" i="13"/>
  <c r="BM81" i="13"/>
  <c r="BN81" i="13"/>
  <c r="BO81" i="13"/>
  <c r="BP81" i="13"/>
  <c r="BQ81" i="13"/>
  <c r="BR81" i="13"/>
  <c r="BS81" i="13"/>
  <c r="BT81" i="13"/>
  <c r="BU81" i="13"/>
  <c r="BV81" i="13"/>
  <c r="BW81" i="13"/>
  <c r="BX81" i="13"/>
  <c r="BY81" i="13"/>
  <c r="BZ81" i="13"/>
  <c r="CA81" i="13"/>
  <c r="CB81" i="13"/>
  <c r="CC81" i="13"/>
  <c r="CD81" i="13"/>
  <c r="CE81" i="13"/>
  <c r="BL82" i="13"/>
  <c r="BM82" i="13"/>
  <c r="BN82" i="13"/>
  <c r="BO82" i="13"/>
  <c r="BP82" i="13"/>
  <c r="BQ82" i="13"/>
  <c r="BR82" i="13"/>
  <c r="BS82" i="13"/>
  <c r="BT82" i="13"/>
  <c r="BU82" i="13"/>
  <c r="BV82" i="13"/>
  <c r="BW82" i="13"/>
  <c r="BX82" i="13"/>
  <c r="BY82" i="13"/>
  <c r="BZ82" i="13"/>
  <c r="CA82" i="13"/>
  <c r="CB82" i="13"/>
  <c r="CC82" i="13"/>
  <c r="CD82" i="13"/>
  <c r="CE82" i="13"/>
  <c r="BL83" i="13"/>
  <c r="BM83" i="13"/>
  <c r="BN83" i="13"/>
  <c r="BO83" i="13"/>
  <c r="BP83" i="13"/>
  <c r="BQ83" i="13"/>
  <c r="BR83" i="13"/>
  <c r="BS83" i="13"/>
  <c r="BT83" i="13"/>
  <c r="BU83" i="13"/>
  <c r="BV83" i="13"/>
  <c r="BW83" i="13"/>
  <c r="BX83" i="13"/>
  <c r="BY83" i="13"/>
  <c r="BZ83" i="13"/>
  <c r="CA83" i="13"/>
  <c r="CB83" i="13"/>
  <c r="CC83" i="13"/>
  <c r="CD83" i="13"/>
  <c r="CE83" i="13"/>
  <c r="BL84" i="13"/>
  <c r="BM84" i="13"/>
  <c r="BN84" i="13"/>
  <c r="BO84" i="13"/>
  <c r="BP84" i="13"/>
  <c r="BQ84" i="13"/>
  <c r="BR84" i="13"/>
  <c r="BS84" i="13"/>
  <c r="BT84" i="13"/>
  <c r="BU84" i="13"/>
  <c r="BV84" i="13"/>
  <c r="BW84" i="13"/>
  <c r="BX84" i="13"/>
  <c r="BY84" i="13"/>
  <c r="BZ84" i="13"/>
  <c r="CA84" i="13"/>
  <c r="CB84" i="13"/>
  <c r="CC84" i="13"/>
  <c r="CD84" i="13"/>
  <c r="CE84" i="13"/>
  <c r="BL85" i="13"/>
  <c r="BM85" i="13"/>
  <c r="BN85" i="13"/>
  <c r="BO85" i="13"/>
  <c r="BP85" i="13"/>
  <c r="BQ85" i="13"/>
  <c r="BR85" i="13"/>
  <c r="BS85" i="13"/>
  <c r="BT85" i="13"/>
  <c r="BU85" i="13"/>
  <c r="BV85" i="13"/>
  <c r="BW85" i="13"/>
  <c r="BX85" i="13"/>
  <c r="BY85" i="13"/>
  <c r="BZ85" i="13"/>
  <c r="CA85" i="13"/>
  <c r="CB85" i="13"/>
  <c r="CC85" i="13"/>
  <c r="CD85" i="13"/>
  <c r="CE85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Y7" i="13"/>
  <c r="BZ7" i="13"/>
  <c r="CA7" i="13"/>
  <c r="CB7" i="13"/>
  <c r="CC7" i="13"/>
  <c r="CD7" i="13"/>
  <c r="CE7" i="13"/>
  <c r="BL7" i="13"/>
  <c r="AQ7" i="13"/>
  <c r="BM6" i="13"/>
  <c r="BN6" i="13"/>
  <c r="BO6" i="13"/>
  <c r="BP6" i="13"/>
  <c r="BQ6" i="13"/>
  <c r="BR6" i="13"/>
  <c r="BS6" i="13"/>
  <c r="BT6" i="13"/>
  <c r="BU6" i="13"/>
  <c r="BV6" i="13"/>
  <c r="BW6" i="13"/>
  <c r="BX6" i="13"/>
  <c r="BY6" i="13"/>
  <c r="BZ6" i="13"/>
  <c r="CA6" i="13"/>
  <c r="CB6" i="13"/>
  <c r="CC6" i="13"/>
  <c r="CD6" i="13"/>
  <c r="CE6" i="13"/>
  <c r="BL6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AQ15" i="13"/>
  <c r="AR15" i="13"/>
  <c r="AS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BF15" i="13"/>
  <c r="BG15" i="13"/>
  <c r="BH15" i="13"/>
  <c r="BI15" i="13"/>
  <c r="BJ15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AQ17" i="13"/>
  <c r="AR17" i="13"/>
  <c r="AS17" i="13"/>
  <c r="AT17" i="13"/>
  <c r="AU17" i="13"/>
  <c r="AV17" i="13"/>
  <c r="AW17" i="13"/>
  <c r="AX17" i="13"/>
  <c r="AY17" i="13"/>
  <c r="AZ17" i="13"/>
  <c r="BA17" i="13"/>
  <c r="BB17" i="13"/>
  <c r="BC17" i="13"/>
  <c r="BD17" i="13"/>
  <c r="BE17" i="13"/>
  <c r="BF17" i="13"/>
  <c r="BG17" i="13"/>
  <c r="BH17" i="13"/>
  <c r="BI17" i="13"/>
  <c r="BJ17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AQ19" i="13"/>
  <c r="AR19" i="13"/>
  <c r="AS19" i="13"/>
  <c r="AT19" i="13"/>
  <c r="AU19" i="13"/>
  <c r="AV19" i="13"/>
  <c r="AW19" i="13"/>
  <c r="AX19" i="13"/>
  <c r="AY19" i="13"/>
  <c r="AZ19" i="13"/>
  <c r="BA19" i="13"/>
  <c r="BB19" i="13"/>
  <c r="BC19" i="13"/>
  <c r="BD19" i="13"/>
  <c r="BE19" i="13"/>
  <c r="BF19" i="13"/>
  <c r="BG19" i="13"/>
  <c r="BH19" i="13"/>
  <c r="BI19" i="13"/>
  <c r="BJ19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AQ23" i="13"/>
  <c r="AR23" i="13"/>
  <c r="AS23" i="13"/>
  <c r="AT23" i="13"/>
  <c r="AU23" i="13"/>
  <c r="AV23" i="13"/>
  <c r="AW23" i="13"/>
  <c r="AX23" i="13"/>
  <c r="AY23" i="13"/>
  <c r="AZ23" i="13"/>
  <c r="BA23" i="13"/>
  <c r="BB23" i="13"/>
  <c r="BC23" i="13"/>
  <c r="BD23" i="13"/>
  <c r="BE23" i="13"/>
  <c r="BF23" i="13"/>
  <c r="BG23" i="13"/>
  <c r="BH23" i="13"/>
  <c r="BI23" i="13"/>
  <c r="BJ23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AQ25" i="13"/>
  <c r="AR25" i="13"/>
  <c r="AS25" i="13"/>
  <c r="AT25" i="13"/>
  <c r="AU25" i="13"/>
  <c r="AV25" i="13"/>
  <c r="AW25" i="13"/>
  <c r="AX25" i="13"/>
  <c r="AY25" i="13"/>
  <c r="AZ25" i="13"/>
  <c r="BA25" i="13"/>
  <c r="BB25" i="13"/>
  <c r="BC25" i="13"/>
  <c r="BD25" i="13"/>
  <c r="BE25" i="13"/>
  <c r="BF25" i="13"/>
  <c r="BG25" i="13"/>
  <c r="BH25" i="13"/>
  <c r="BI25" i="13"/>
  <c r="BJ25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BD27" i="13"/>
  <c r="BE27" i="13"/>
  <c r="BF27" i="13"/>
  <c r="BG27" i="13"/>
  <c r="BH27" i="13"/>
  <c r="BI27" i="13"/>
  <c r="BJ27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AQ29" i="13"/>
  <c r="AR29" i="13"/>
  <c r="AS29" i="13"/>
  <c r="AT29" i="13"/>
  <c r="AU29" i="13"/>
  <c r="AV29" i="13"/>
  <c r="AW29" i="13"/>
  <c r="AX29" i="13"/>
  <c r="AY29" i="13"/>
  <c r="AZ29" i="13"/>
  <c r="BA29" i="13"/>
  <c r="BB29" i="13"/>
  <c r="BC29" i="13"/>
  <c r="BD29" i="13"/>
  <c r="BE29" i="13"/>
  <c r="BF29" i="13"/>
  <c r="BG29" i="13"/>
  <c r="BH29" i="13"/>
  <c r="BI29" i="13"/>
  <c r="BJ29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AQ31" i="13"/>
  <c r="AR31" i="13"/>
  <c r="AS31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BF31" i="13"/>
  <c r="BG31" i="13"/>
  <c r="BH31" i="13"/>
  <c r="BI31" i="13"/>
  <c r="BJ31" i="13"/>
  <c r="AQ32" i="13"/>
  <c r="AR32" i="13"/>
  <c r="AS32" i="13"/>
  <c r="AT32" i="13"/>
  <c r="AU32" i="13"/>
  <c r="AV32" i="13"/>
  <c r="AW32" i="13"/>
  <c r="AX32" i="13"/>
  <c r="AY32" i="13"/>
  <c r="AZ32" i="13"/>
  <c r="BA32" i="13"/>
  <c r="BB32" i="13"/>
  <c r="BC32" i="13"/>
  <c r="BD32" i="13"/>
  <c r="BE32" i="13"/>
  <c r="BF32" i="13"/>
  <c r="BG32" i="13"/>
  <c r="BH32" i="13"/>
  <c r="BI32" i="13"/>
  <c r="BJ32" i="13"/>
  <c r="AQ33" i="13"/>
  <c r="AR33" i="13"/>
  <c r="AS33" i="13"/>
  <c r="AT33" i="13"/>
  <c r="AU33" i="13"/>
  <c r="AV33" i="13"/>
  <c r="AW33" i="13"/>
  <c r="AX33" i="13"/>
  <c r="AY33" i="13"/>
  <c r="AZ33" i="13"/>
  <c r="BA33" i="13"/>
  <c r="BB33" i="13"/>
  <c r="BC33" i="13"/>
  <c r="BD33" i="13"/>
  <c r="BE33" i="13"/>
  <c r="BF33" i="13"/>
  <c r="BG33" i="13"/>
  <c r="BH33" i="13"/>
  <c r="BI33" i="13"/>
  <c r="BJ33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BD34" i="13"/>
  <c r="BE34" i="13"/>
  <c r="BF34" i="13"/>
  <c r="BG34" i="13"/>
  <c r="BH34" i="13"/>
  <c r="BI34" i="13"/>
  <c r="BJ34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BD35" i="13"/>
  <c r="BE35" i="13"/>
  <c r="BF35" i="13"/>
  <c r="BG35" i="13"/>
  <c r="BH35" i="13"/>
  <c r="BI35" i="13"/>
  <c r="BJ35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BD36" i="13"/>
  <c r="BE36" i="13"/>
  <c r="BF36" i="13"/>
  <c r="BG36" i="13"/>
  <c r="BH36" i="13"/>
  <c r="BI36" i="13"/>
  <c r="BJ36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BD37" i="13"/>
  <c r="BE37" i="13"/>
  <c r="BF37" i="13"/>
  <c r="BG37" i="13"/>
  <c r="BH37" i="13"/>
  <c r="BI37" i="13"/>
  <c r="BJ37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BD38" i="13"/>
  <c r="BE38" i="13"/>
  <c r="BF38" i="13"/>
  <c r="BG38" i="13"/>
  <c r="BH38" i="13"/>
  <c r="BI38" i="13"/>
  <c r="BJ38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BD40" i="13"/>
  <c r="BE40" i="13"/>
  <c r="BF40" i="13"/>
  <c r="BG40" i="13"/>
  <c r="BH40" i="13"/>
  <c r="BI40" i="13"/>
  <c r="BJ40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BD41" i="13"/>
  <c r="BE41" i="13"/>
  <c r="BF41" i="13"/>
  <c r="BG41" i="13"/>
  <c r="BH41" i="13"/>
  <c r="BI41" i="13"/>
  <c r="BJ41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BD42" i="13"/>
  <c r="BE42" i="13"/>
  <c r="BF42" i="13"/>
  <c r="BG42" i="13"/>
  <c r="BH42" i="13"/>
  <c r="BI42" i="13"/>
  <c r="BJ42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BF43" i="13"/>
  <c r="BG43" i="13"/>
  <c r="BH43" i="13"/>
  <c r="BI43" i="13"/>
  <c r="BJ43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BF45" i="13"/>
  <c r="BG45" i="13"/>
  <c r="BH45" i="13"/>
  <c r="BI45" i="13"/>
  <c r="BJ45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BD46" i="13"/>
  <c r="BE46" i="13"/>
  <c r="BF46" i="13"/>
  <c r="BG46" i="13"/>
  <c r="BH46" i="13"/>
  <c r="BI46" i="13"/>
  <c r="BJ46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BD47" i="13"/>
  <c r="BE47" i="13"/>
  <c r="BF47" i="13"/>
  <c r="BG47" i="13"/>
  <c r="BH47" i="13"/>
  <c r="BI47" i="13"/>
  <c r="BJ47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BD48" i="13"/>
  <c r="BE48" i="13"/>
  <c r="BF48" i="13"/>
  <c r="BG48" i="13"/>
  <c r="BH48" i="13"/>
  <c r="BI48" i="13"/>
  <c r="BJ48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BD49" i="13"/>
  <c r="BE49" i="13"/>
  <c r="BF49" i="13"/>
  <c r="BG49" i="13"/>
  <c r="BH49" i="13"/>
  <c r="BI49" i="13"/>
  <c r="BJ49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BD50" i="13"/>
  <c r="BE50" i="13"/>
  <c r="BF50" i="13"/>
  <c r="BG50" i="13"/>
  <c r="BH50" i="13"/>
  <c r="BI50" i="13"/>
  <c r="BJ50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D51" i="13"/>
  <c r="BE51" i="13"/>
  <c r="BF51" i="13"/>
  <c r="BG51" i="13"/>
  <c r="BH51" i="13"/>
  <c r="BI51" i="13"/>
  <c r="BJ51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BD52" i="13"/>
  <c r="BE52" i="13"/>
  <c r="BF52" i="13"/>
  <c r="BG52" i="13"/>
  <c r="BH52" i="13"/>
  <c r="BI52" i="13"/>
  <c r="BJ52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BD53" i="13"/>
  <c r="BE53" i="13"/>
  <c r="BF53" i="13"/>
  <c r="BG53" i="13"/>
  <c r="BH53" i="13"/>
  <c r="BI53" i="13"/>
  <c r="BJ53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BD54" i="13"/>
  <c r="BE54" i="13"/>
  <c r="BF54" i="13"/>
  <c r="BG54" i="13"/>
  <c r="BH54" i="13"/>
  <c r="BI54" i="13"/>
  <c r="BJ54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BD55" i="13"/>
  <c r="BE55" i="13"/>
  <c r="BF55" i="13"/>
  <c r="BG55" i="13"/>
  <c r="BH55" i="13"/>
  <c r="BI55" i="13"/>
  <c r="BJ55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BD56" i="13"/>
  <c r="BE56" i="13"/>
  <c r="BF56" i="13"/>
  <c r="BG56" i="13"/>
  <c r="BH56" i="13"/>
  <c r="BI56" i="13"/>
  <c r="BJ56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BD57" i="13"/>
  <c r="BE57" i="13"/>
  <c r="BF57" i="13"/>
  <c r="BG57" i="13"/>
  <c r="BH57" i="13"/>
  <c r="BI57" i="13"/>
  <c r="BJ57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BD58" i="13"/>
  <c r="BE58" i="13"/>
  <c r="BF58" i="13"/>
  <c r="BG58" i="13"/>
  <c r="BH58" i="13"/>
  <c r="BI58" i="13"/>
  <c r="BJ58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D59" i="13"/>
  <c r="BE59" i="13"/>
  <c r="BF59" i="13"/>
  <c r="BG59" i="13"/>
  <c r="BH59" i="13"/>
  <c r="BI59" i="13"/>
  <c r="BJ59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AQ62" i="13"/>
  <c r="AR62" i="13"/>
  <c r="AS62" i="13"/>
  <c r="AT62" i="13"/>
  <c r="AU62" i="13"/>
  <c r="AV62" i="13"/>
  <c r="AW62" i="13"/>
  <c r="AX62" i="13"/>
  <c r="AY62" i="13"/>
  <c r="AZ62" i="13"/>
  <c r="BA62" i="13"/>
  <c r="BB62" i="13"/>
  <c r="BC62" i="13"/>
  <c r="BD62" i="13"/>
  <c r="BE62" i="13"/>
  <c r="BF62" i="13"/>
  <c r="BG62" i="13"/>
  <c r="BH62" i="13"/>
  <c r="BI62" i="13"/>
  <c r="BJ62" i="13"/>
  <c r="AQ63" i="13"/>
  <c r="AR63" i="13"/>
  <c r="AS63" i="13"/>
  <c r="AT63" i="13"/>
  <c r="AU63" i="13"/>
  <c r="AV63" i="13"/>
  <c r="AW63" i="13"/>
  <c r="AX63" i="13"/>
  <c r="AY63" i="13"/>
  <c r="AZ63" i="13"/>
  <c r="BA63" i="13"/>
  <c r="BB63" i="13"/>
  <c r="BC63" i="13"/>
  <c r="BD63" i="13"/>
  <c r="BE63" i="13"/>
  <c r="BF63" i="13"/>
  <c r="BG63" i="13"/>
  <c r="BH63" i="13"/>
  <c r="BI63" i="13"/>
  <c r="BJ63" i="13"/>
  <c r="AQ64" i="13"/>
  <c r="AR64" i="13"/>
  <c r="AS64" i="13"/>
  <c r="AT64" i="13"/>
  <c r="AU64" i="13"/>
  <c r="AV64" i="13"/>
  <c r="AW64" i="13"/>
  <c r="AX64" i="13"/>
  <c r="AY64" i="13"/>
  <c r="AZ64" i="13"/>
  <c r="BA64" i="13"/>
  <c r="BB64" i="13"/>
  <c r="BC64" i="13"/>
  <c r="BD64" i="13"/>
  <c r="BE64" i="13"/>
  <c r="BF64" i="13"/>
  <c r="BG64" i="13"/>
  <c r="BH64" i="13"/>
  <c r="BI64" i="13"/>
  <c r="BJ64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BC65" i="13"/>
  <c r="BD65" i="13"/>
  <c r="BE65" i="13"/>
  <c r="BF65" i="13"/>
  <c r="BG65" i="13"/>
  <c r="BH65" i="13"/>
  <c r="BI65" i="13"/>
  <c r="BJ65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BC66" i="13"/>
  <c r="BD66" i="13"/>
  <c r="BE66" i="13"/>
  <c r="BF66" i="13"/>
  <c r="BG66" i="13"/>
  <c r="BH66" i="13"/>
  <c r="BI66" i="13"/>
  <c r="BJ66" i="13"/>
  <c r="AQ67" i="13"/>
  <c r="AR67" i="13"/>
  <c r="AS67" i="13"/>
  <c r="AT67" i="13"/>
  <c r="AU67" i="13"/>
  <c r="AV67" i="13"/>
  <c r="AW67" i="13"/>
  <c r="AX67" i="13"/>
  <c r="AY67" i="13"/>
  <c r="AZ67" i="13"/>
  <c r="BA67" i="13"/>
  <c r="BB67" i="13"/>
  <c r="BC67" i="13"/>
  <c r="BD67" i="13"/>
  <c r="BE67" i="13"/>
  <c r="BF67" i="13"/>
  <c r="BG67" i="13"/>
  <c r="BH67" i="13"/>
  <c r="BI67" i="13"/>
  <c r="BJ67" i="13"/>
  <c r="AQ68" i="13"/>
  <c r="AR68" i="13"/>
  <c r="AS68" i="13"/>
  <c r="AT68" i="13"/>
  <c r="AU68" i="13"/>
  <c r="AV68" i="13"/>
  <c r="AW68" i="13"/>
  <c r="AX68" i="13"/>
  <c r="AY68" i="13"/>
  <c r="AZ68" i="13"/>
  <c r="BA68" i="13"/>
  <c r="BB68" i="13"/>
  <c r="BC68" i="13"/>
  <c r="BD68" i="13"/>
  <c r="BE68" i="13"/>
  <c r="BF68" i="13"/>
  <c r="BG68" i="13"/>
  <c r="BH68" i="13"/>
  <c r="BI68" i="13"/>
  <c r="BJ68" i="13"/>
  <c r="AQ69" i="13"/>
  <c r="AR69" i="13"/>
  <c r="AS69" i="13"/>
  <c r="AT69" i="13"/>
  <c r="AU69" i="13"/>
  <c r="AV69" i="13"/>
  <c r="AW69" i="13"/>
  <c r="AX69" i="13"/>
  <c r="AY69" i="13"/>
  <c r="AZ69" i="13"/>
  <c r="BA69" i="13"/>
  <c r="BB69" i="13"/>
  <c r="BC69" i="13"/>
  <c r="BD69" i="13"/>
  <c r="BE69" i="13"/>
  <c r="BF69" i="13"/>
  <c r="BG69" i="13"/>
  <c r="BH69" i="13"/>
  <c r="BI69" i="13"/>
  <c r="BJ69" i="13"/>
  <c r="AQ70" i="13"/>
  <c r="AR70" i="13"/>
  <c r="AS70" i="13"/>
  <c r="AT70" i="13"/>
  <c r="AU70" i="13"/>
  <c r="AV70" i="13"/>
  <c r="AW70" i="13"/>
  <c r="AX70" i="13"/>
  <c r="AY70" i="13"/>
  <c r="AZ70" i="13"/>
  <c r="BA70" i="13"/>
  <c r="BB70" i="13"/>
  <c r="BC70" i="13"/>
  <c r="BD70" i="13"/>
  <c r="BE70" i="13"/>
  <c r="BF70" i="13"/>
  <c r="BG70" i="13"/>
  <c r="BH70" i="13"/>
  <c r="BI70" i="13"/>
  <c r="BJ70" i="13"/>
  <c r="AQ71" i="13"/>
  <c r="AR71" i="13"/>
  <c r="AS71" i="13"/>
  <c r="AT71" i="13"/>
  <c r="AU71" i="13"/>
  <c r="AV71" i="13"/>
  <c r="AW71" i="13"/>
  <c r="AX71" i="13"/>
  <c r="AY71" i="13"/>
  <c r="AZ71" i="13"/>
  <c r="BA71" i="13"/>
  <c r="BB71" i="13"/>
  <c r="BC71" i="13"/>
  <c r="BD71" i="13"/>
  <c r="BE71" i="13"/>
  <c r="BF71" i="13"/>
  <c r="BG71" i="13"/>
  <c r="BH71" i="13"/>
  <c r="BI71" i="13"/>
  <c r="BJ71" i="13"/>
  <c r="AQ72" i="13"/>
  <c r="AR72" i="13"/>
  <c r="AS72" i="13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BF72" i="13"/>
  <c r="BG72" i="13"/>
  <c r="BH72" i="13"/>
  <c r="BI72" i="13"/>
  <c r="BJ72" i="13"/>
  <c r="AQ73" i="13"/>
  <c r="AR73" i="13"/>
  <c r="AS73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BF73" i="13"/>
  <c r="BG73" i="13"/>
  <c r="BH73" i="13"/>
  <c r="BI73" i="13"/>
  <c r="BJ73" i="13"/>
  <c r="AQ74" i="13"/>
  <c r="AR74" i="13"/>
  <c r="AS74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BF74" i="13"/>
  <c r="BG74" i="13"/>
  <c r="BH74" i="13"/>
  <c r="BI74" i="13"/>
  <c r="BJ74" i="13"/>
  <c r="AQ75" i="13"/>
  <c r="AR75" i="13"/>
  <c r="AS75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BF75" i="13"/>
  <c r="BG75" i="13"/>
  <c r="BH75" i="13"/>
  <c r="BI75" i="13"/>
  <c r="BJ75" i="13"/>
  <c r="AQ76" i="13"/>
  <c r="AR76" i="13"/>
  <c r="AS76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BF76" i="13"/>
  <c r="BG76" i="13"/>
  <c r="BH76" i="13"/>
  <c r="BI76" i="13"/>
  <c r="BJ76" i="13"/>
  <c r="AQ77" i="13"/>
  <c r="AR77" i="13"/>
  <c r="AS77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BF77" i="13"/>
  <c r="BG77" i="13"/>
  <c r="BH77" i="13"/>
  <c r="BI77" i="13"/>
  <c r="BJ77" i="13"/>
  <c r="AQ78" i="13"/>
  <c r="AR78" i="13"/>
  <c r="AS78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BF78" i="13"/>
  <c r="BG78" i="13"/>
  <c r="BH78" i="13"/>
  <c r="BI78" i="13"/>
  <c r="BJ78" i="13"/>
  <c r="AQ79" i="13"/>
  <c r="AR79" i="13"/>
  <c r="AS79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BF79" i="13"/>
  <c r="BG79" i="13"/>
  <c r="BH79" i="13"/>
  <c r="BI79" i="13"/>
  <c r="BJ79" i="13"/>
  <c r="AQ80" i="13"/>
  <c r="AR80" i="13"/>
  <c r="AS80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BF80" i="13"/>
  <c r="BG80" i="13"/>
  <c r="BH80" i="13"/>
  <c r="BI80" i="13"/>
  <c r="BJ80" i="13"/>
  <c r="AQ81" i="13"/>
  <c r="AR81" i="13"/>
  <c r="AS81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BF81" i="13"/>
  <c r="BG81" i="13"/>
  <c r="BH81" i="13"/>
  <c r="BI81" i="13"/>
  <c r="BJ81" i="13"/>
  <c r="AQ82" i="13"/>
  <c r="AR82" i="13"/>
  <c r="AS82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BF82" i="13"/>
  <c r="BG82" i="13"/>
  <c r="BH82" i="13"/>
  <c r="BI82" i="13"/>
  <c r="BJ82" i="13"/>
  <c r="AQ83" i="13"/>
  <c r="AR83" i="13"/>
  <c r="AS83" i="13"/>
  <c r="AT83" i="13"/>
  <c r="AU83" i="13"/>
  <c r="AV83" i="13"/>
  <c r="AW83" i="13"/>
  <c r="AX83" i="13"/>
  <c r="AY83" i="13"/>
  <c r="AZ83" i="13"/>
  <c r="BA83" i="13"/>
  <c r="BB83" i="13"/>
  <c r="BC83" i="13"/>
  <c r="BD83" i="13"/>
  <c r="BE83" i="13"/>
  <c r="BF83" i="13"/>
  <c r="BG83" i="13"/>
  <c r="BH83" i="13"/>
  <c r="BI83" i="13"/>
  <c r="BJ83" i="13"/>
  <c r="AQ84" i="13"/>
  <c r="AR84" i="13"/>
  <c r="AS84" i="13"/>
  <c r="AT84" i="13"/>
  <c r="AU84" i="13"/>
  <c r="AV84" i="13"/>
  <c r="AW84" i="13"/>
  <c r="AX84" i="13"/>
  <c r="AY84" i="13"/>
  <c r="AZ84" i="13"/>
  <c r="BA84" i="13"/>
  <c r="BB84" i="13"/>
  <c r="BC84" i="13"/>
  <c r="BD84" i="13"/>
  <c r="BE84" i="13"/>
  <c r="BF84" i="13"/>
  <c r="BG84" i="13"/>
  <c r="BH84" i="13"/>
  <c r="BI84" i="13"/>
  <c r="BJ84" i="13"/>
  <c r="AQ85" i="13"/>
  <c r="AR85" i="13"/>
  <c r="AS85" i="13"/>
  <c r="AT85" i="13"/>
  <c r="AU85" i="13"/>
  <c r="AV85" i="13"/>
  <c r="AW85" i="13"/>
  <c r="AX85" i="13"/>
  <c r="AY85" i="13"/>
  <c r="AZ85" i="13"/>
  <c r="BA85" i="13"/>
  <c r="BB85" i="13"/>
  <c r="BC85" i="13"/>
  <c r="BD85" i="13"/>
  <c r="BE85" i="13"/>
  <c r="BF85" i="13"/>
  <c r="BG85" i="13"/>
  <c r="BH85" i="13"/>
  <c r="BI85" i="13"/>
  <c r="BJ85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AQ6" i="13"/>
  <c r="AJ8" i="13"/>
  <c r="AK8" i="13"/>
  <c r="AL8" i="13"/>
  <c r="AM8" i="13"/>
  <c r="AN8" i="13"/>
  <c r="AO8" i="13"/>
  <c r="AP8" i="13"/>
  <c r="AJ9" i="13"/>
  <c r="AK9" i="13"/>
  <c r="AL9" i="13"/>
  <c r="AM9" i="13"/>
  <c r="AN9" i="13"/>
  <c r="AO9" i="13"/>
  <c r="AP9" i="13"/>
  <c r="AJ10" i="13"/>
  <c r="AK10" i="13"/>
  <c r="AL10" i="13"/>
  <c r="AM10" i="13"/>
  <c r="AN10" i="13"/>
  <c r="AO10" i="13"/>
  <c r="AP10" i="13"/>
  <c r="AJ11" i="13"/>
  <c r="AK11" i="13"/>
  <c r="AL11" i="13"/>
  <c r="AM11" i="13"/>
  <c r="AN11" i="13"/>
  <c r="AO11" i="13"/>
  <c r="AP11" i="13"/>
  <c r="AJ12" i="13"/>
  <c r="AK12" i="13"/>
  <c r="AL12" i="13"/>
  <c r="AM12" i="13"/>
  <c r="AN12" i="13"/>
  <c r="AO12" i="13"/>
  <c r="AP12" i="13"/>
  <c r="AJ13" i="13"/>
  <c r="AK13" i="13"/>
  <c r="AL13" i="13"/>
  <c r="AM13" i="13"/>
  <c r="AN13" i="13"/>
  <c r="AO13" i="13"/>
  <c r="AP13" i="13"/>
  <c r="AJ14" i="13"/>
  <c r="AK14" i="13"/>
  <c r="AL14" i="13"/>
  <c r="AM14" i="13"/>
  <c r="AN14" i="13"/>
  <c r="AO14" i="13"/>
  <c r="AP14" i="13"/>
  <c r="AJ15" i="13"/>
  <c r="AK15" i="13"/>
  <c r="AL15" i="13"/>
  <c r="AM15" i="13"/>
  <c r="AN15" i="13"/>
  <c r="AO15" i="13"/>
  <c r="AP15" i="13"/>
  <c r="AJ16" i="13"/>
  <c r="AK16" i="13"/>
  <c r="AL16" i="13"/>
  <c r="AM16" i="13"/>
  <c r="AN16" i="13"/>
  <c r="AO16" i="13"/>
  <c r="AP16" i="13"/>
  <c r="AJ17" i="13"/>
  <c r="AK17" i="13"/>
  <c r="AL17" i="13"/>
  <c r="AM17" i="13"/>
  <c r="AN17" i="13"/>
  <c r="AO17" i="13"/>
  <c r="AP17" i="13"/>
  <c r="AJ18" i="13"/>
  <c r="AK18" i="13"/>
  <c r="AL18" i="13"/>
  <c r="AM18" i="13"/>
  <c r="AN18" i="13"/>
  <c r="AO18" i="13"/>
  <c r="AP18" i="13"/>
  <c r="AJ19" i="13"/>
  <c r="AK19" i="13"/>
  <c r="AL19" i="13"/>
  <c r="AM19" i="13"/>
  <c r="AN19" i="13"/>
  <c r="AO19" i="13"/>
  <c r="AP19" i="13"/>
  <c r="AJ20" i="13"/>
  <c r="AK20" i="13"/>
  <c r="AL20" i="13"/>
  <c r="AM20" i="13"/>
  <c r="AN20" i="13"/>
  <c r="AO20" i="13"/>
  <c r="AP20" i="13"/>
  <c r="AJ21" i="13"/>
  <c r="AK21" i="13"/>
  <c r="AL21" i="13"/>
  <c r="AM21" i="13"/>
  <c r="AN21" i="13"/>
  <c r="AO21" i="13"/>
  <c r="AP21" i="13"/>
  <c r="AJ22" i="13"/>
  <c r="AK22" i="13"/>
  <c r="AL22" i="13"/>
  <c r="AM22" i="13"/>
  <c r="AN22" i="13"/>
  <c r="AO22" i="13"/>
  <c r="AP22" i="13"/>
  <c r="AJ23" i="13"/>
  <c r="AK23" i="13"/>
  <c r="AL23" i="13"/>
  <c r="AM23" i="13"/>
  <c r="AN23" i="13"/>
  <c r="AO23" i="13"/>
  <c r="AP23" i="13"/>
  <c r="AJ24" i="13"/>
  <c r="AK24" i="13"/>
  <c r="AL24" i="13"/>
  <c r="AM24" i="13"/>
  <c r="AN24" i="13"/>
  <c r="AO24" i="13"/>
  <c r="AP24" i="13"/>
  <c r="AJ25" i="13"/>
  <c r="AK25" i="13"/>
  <c r="AL25" i="13"/>
  <c r="AM25" i="13"/>
  <c r="AN25" i="13"/>
  <c r="AO25" i="13"/>
  <c r="AP25" i="13"/>
  <c r="AJ26" i="13"/>
  <c r="AK26" i="13"/>
  <c r="AL26" i="13"/>
  <c r="AM26" i="13"/>
  <c r="AN26" i="13"/>
  <c r="AO26" i="13"/>
  <c r="AP26" i="13"/>
  <c r="AJ27" i="13"/>
  <c r="AK27" i="13"/>
  <c r="AL27" i="13"/>
  <c r="AM27" i="13"/>
  <c r="AN27" i="13"/>
  <c r="AO27" i="13"/>
  <c r="AP27" i="13"/>
  <c r="AJ28" i="13"/>
  <c r="AK28" i="13"/>
  <c r="AL28" i="13"/>
  <c r="AM28" i="13"/>
  <c r="AN28" i="13"/>
  <c r="AO28" i="13"/>
  <c r="AP28" i="13"/>
  <c r="AJ29" i="13"/>
  <c r="AK29" i="13"/>
  <c r="AL29" i="13"/>
  <c r="AM29" i="13"/>
  <c r="AN29" i="13"/>
  <c r="AO29" i="13"/>
  <c r="AP29" i="13"/>
  <c r="AJ30" i="13"/>
  <c r="AK30" i="13"/>
  <c r="AL30" i="13"/>
  <c r="AM30" i="13"/>
  <c r="AN30" i="13"/>
  <c r="AO30" i="13"/>
  <c r="AP30" i="13"/>
  <c r="AJ31" i="13"/>
  <c r="AK31" i="13"/>
  <c r="AL31" i="13"/>
  <c r="AM31" i="13"/>
  <c r="AN31" i="13"/>
  <c r="AO31" i="13"/>
  <c r="AP31" i="13"/>
  <c r="AJ32" i="13"/>
  <c r="AK32" i="13"/>
  <c r="AL32" i="13"/>
  <c r="AM32" i="13"/>
  <c r="AN32" i="13"/>
  <c r="AO32" i="13"/>
  <c r="AP32" i="13"/>
  <c r="AJ33" i="13"/>
  <c r="AK33" i="13"/>
  <c r="AL33" i="13"/>
  <c r="AM33" i="13"/>
  <c r="AN33" i="13"/>
  <c r="AO33" i="13"/>
  <c r="AP33" i="13"/>
  <c r="AJ34" i="13"/>
  <c r="AK34" i="13"/>
  <c r="AL34" i="13"/>
  <c r="AM34" i="13"/>
  <c r="AN34" i="13"/>
  <c r="AO34" i="13"/>
  <c r="AP34" i="13"/>
  <c r="AJ35" i="13"/>
  <c r="AK35" i="13"/>
  <c r="AL35" i="13"/>
  <c r="AM35" i="13"/>
  <c r="AN35" i="13"/>
  <c r="AO35" i="13"/>
  <c r="AP35" i="13"/>
  <c r="AJ36" i="13"/>
  <c r="AK36" i="13"/>
  <c r="AL36" i="13"/>
  <c r="AM36" i="13"/>
  <c r="AN36" i="13"/>
  <c r="AO36" i="13"/>
  <c r="AP36" i="13"/>
  <c r="AJ37" i="13"/>
  <c r="AK37" i="13"/>
  <c r="AL37" i="13"/>
  <c r="AM37" i="13"/>
  <c r="AN37" i="13"/>
  <c r="AO37" i="13"/>
  <c r="AP37" i="13"/>
  <c r="AJ38" i="13"/>
  <c r="AK38" i="13"/>
  <c r="AL38" i="13"/>
  <c r="AM38" i="13"/>
  <c r="AN38" i="13"/>
  <c r="AO38" i="13"/>
  <c r="AP38" i="13"/>
  <c r="AJ39" i="13"/>
  <c r="AK39" i="13"/>
  <c r="AL39" i="13"/>
  <c r="AM39" i="13"/>
  <c r="AN39" i="13"/>
  <c r="AO39" i="13"/>
  <c r="AP39" i="13"/>
  <c r="AJ40" i="13"/>
  <c r="AK40" i="13"/>
  <c r="AL40" i="13"/>
  <c r="AM40" i="13"/>
  <c r="AN40" i="13"/>
  <c r="AO40" i="13"/>
  <c r="AP40" i="13"/>
  <c r="AJ41" i="13"/>
  <c r="AK41" i="13"/>
  <c r="AL41" i="13"/>
  <c r="AM41" i="13"/>
  <c r="AN41" i="13"/>
  <c r="AO41" i="13"/>
  <c r="AP41" i="13"/>
  <c r="AJ42" i="13"/>
  <c r="AK42" i="13"/>
  <c r="AL42" i="13"/>
  <c r="AM42" i="13"/>
  <c r="AN42" i="13"/>
  <c r="AO42" i="13"/>
  <c r="AP42" i="13"/>
  <c r="AJ43" i="13"/>
  <c r="AK43" i="13"/>
  <c r="AL43" i="13"/>
  <c r="AM43" i="13"/>
  <c r="AN43" i="13"/>
  <c r="AO43" i="13"/>
  <c r="AP43" i="13"/>
  <c r="AJ44" i="13"/>
  <c r="AK44" i="13"/>
  <c r="AL44" i="13"/>
  <c r="AM44" i="13"/>
  <c r="AN44" i="13"/>
  <c r="AO44" i="13"/>
  <c r="AP44" i="13"/>
  <c r="AJ45" i="13"/>
  <c r="AK45" i="13"/>
  <c r="AL45" i="13"/>
  <c r="AM45" i="13"/>
  <c r="AN45" i="13"/>
  <c r="AO45" i="13"/>
  <c r="AP45" i="13"/>
  <c r="AJ46" i="13"/>
  <c r="AK46" i="13"/>
  <c r="AL46" i="13"/>
  <c r="AM46" i="13"/>
  <c r="AN46" i="13"/>
  <c r="AO46" i="13"/>
  <c r="AP46" i="13"/>
  <c r="AJ47" i="13"/>
  <c r="AK47" i="13"/>
  <c r="AL47" i="13"/>
  <c r="AM47" i="13"/>
  <c r="AN47" i="13"/>
  <c r="AO47" i="13"/>
  <c r="AP47" i="13"/>
  <c r="AJ48" i="13"/>
  <c r="AK48" i="13"/>
  <c r="AL48" i="13"/>
  <c r="AM48" i="13"/>
  <c r="AN48" i="13"/>
  <c r="AO48" i="13"/>
  <c r="AP48" i="13"/>
  <c r="AJ49" i="13"/>
  <c r="AK49" i="13"/>
  <c r="AL49" i="13"/>
  <c r="AM49" i="13"/>
  <c r="AN49" i="13"/>
  <c r="AO49" i="13"/>
  <c r="AP49" i="13"/>
  <c r="AJ50" i="13"/>
  <c r="AK50" i="13"/>
  <c r="AL50" i="13"/>
  <c r="AM50" i="13"/>
  <c r="AN50" i="13"/>
  <c r="AO50" i="13"/>
  <c r="AP50" i="13"/>
  <c r="AJ51" i="13"/>
  <c r="AK51" i="13"/>
  <c r="AL51" i="13"/>
  <c r="AM51" i="13"/>
  <c r="AN51" i="13"/>
  <c r="AO51" i="13"/>
  <c r="AP51" i="13"/>
  <c r="AJ52" i="13"/>
  <c r="AK52" i="13"/>
  <c r="AL52" i="13"/>
  <c r="AM52" i="13"/>
  <c r="AN52" i="13"/>
  <c r="AO52" i="13"/>
  <c r="AP52" i="13"/>
  <c r="AJ53" i="13"/>
  <c r="AK53" i="13"/>
  <c r="AL53" i="13"/>
  <c r="AM53" i="13"/>
  <c r="AN53" i="13"/>
  <c r="AO53" i="13"/>
  <c r="AP53" i="13"/>
  <c r="AJ54" i="13"/>
  <c r="AK54" i="13"/>
  <c r="AL54" i="13"/>
  <c r="AM54" i="13"/>
  <c r="AN54" i="13"/>
  <c r="AO54" i="13"/>
  <c r="AP54" i="13"/>
  <c r="AJ55" i="13"/>
  <c r="AK55" i="13"/>
  <c r="AL55" i="13"/>
  <c r="AM55" i="13"/>
  <c r="AN55" i="13"/>
  <c r="AO55" i="13"/>
  <c r="AP55" i="13"/>
  <c r="AJ56" i="13"/>
  <c r="AK56" i="13"/>
  <c r="AL56" i="13"/>
  <c r="AM56" i="13"/>
  <c r="AN56" i="13"/>
  <c r="AO56" i="13"/>
  <c r="AP56" i="13"/>
  <c r="AJ57" i="13"/>
  <c r="AK57" i="13"/>
  <c r="AL57" i="13"/>
  <c r="AM57" i="13"/>
  <c r="AN57" i="13"/>
  <c r="AO57" i="13"/>
  <c r="AP57" i="13"/>
  <c r="AJ58" i="13"/>
  <c r="AK58" i="13"/>
  <c r="AL58" i="13"/>
  <c r="AM58" i="13"/>
  <c r="AN58" i="13"/>
  <c r="AO58" i="13"/>
  <c r="AP58" i="13"/>
  <c r="AJ59" i="13"/>
  <c r="AK59" i="13"/>
  <c r="AL59" i="13"/>
  <c r="AM59" i="13"/>
  <c r="AN59" i="13"/>
  <c r="AO59" i="13"/>
  <c r="AP59" i="13"/>
  <c r="AJ60" i="13"/>
  <c r="AK60" i="13"/>
  <c r="AL60" i="13"/>
  <c r="AM60" i="13"/>
  <c r="AN60" i="13"/>
  <c r="AO60" i="13"/>
  <c r="AP60" i="13"/>
  <c r="AJ61" i="13"/>
  <c r="AK61" i="13"/>
  <c r="AL61" i="13"/>
  <c r="AM61" i="13"/>
  <c r="AN61" i="13"/>
  <c r="AO61" i="13"/>
  <c r="AP61" i="13"/>
  <c r="AJ62" i="13"/>
  <c r="AK62" i="13"/>
  <c r="AL62" i="13"/>
  <c r="AM62" i="13"/>
  <c r="AN62" i="13"/>
  <c r="AO62" i="13"/>
  <c r="AP62" i="13"/>
  <c r="AJ63" i="13"/>
  <c r="AK63" i="13"/>
  <c r="AL63" i="13"/>
  <c r="AM63" i="13"/>
  <c r="AN63" i="13"/>
  <c r="AO63" i="13"/>
  <c r="AP63" i="13"/>
  <c r="AJ64" i="13"/>
  <c r="AK64" i="13"/>
  <c r="AL64" i="13"/>
  <c r="AM64" i="13"/>
  <c r="AN64" i="13"/>
  <c r="AO64" i="13"/>
  <c r="AP64" i="13"/>
  <c r="AJ65" i="13"/>
  <c r="AK65" i="13"/>
  <c r="AL65" i="13"/>
  <c r="AM65" i="13"/>
  <c r="AN65" i="13"/>
  <c r="AO65" i="13"/>
  <c r="AP65" i="13"/>
  <c r="AJ66" i="13"/>
  <c r="AK66" i="13"/>
  <c r="AL66" i="13"/>
  <c r="AM66" i="13"/>
  <c r="AN66" i="13"/>
  <c r="AO66" i="13"/>
  <c r="AP66" i="13"/>
  <c r="AJ67" i="13"/>
  <c r="AK67" i="13"/>
  <c r="AL67" i="13"/>
  <c r="AM67" i="13"/>
  <c r="AN67" i="13"/>
  <c r="AO67" i="13"/>
  <c r="AP67" i="13"/>
  <c r="AJ68" i="13"/>
  <c r="AK68" i="13"/>
  <c r="AL68" i="13"/>
  <c r="AM68" i="13"/>
  <c r="AN68" i="13"/>
  <c r="AO68" i="13"/>
  <c r="AP68" i="13"/>
  <c r="AJ69" i="13"/>
  <c r="AK69" i="13"/>
  <c r="AL69" i="13"/>
  <c r="AM69" i="13"/>
  <c r="AN69" i="13"/>
  <c r="AO69" i="13"/>
  <c r="AP69" i="13"/>
  <c r="AJ70" i="13"/>
  <c r="AK70" i="13"/>
  <c r="AL70" i="13"/>
  <c r="AM70" i="13"/>
  <c r="AN70" i="13"/>
  <c r="AO70" i="13"/>
  <c r="AP70" i="13"/>
  <c r="AJ71" i="13"/>
  <c r="AK71" i="13"/>
  <c r="AL71" i="13"/>
  <c r="AM71" i="13"/>
  <c r="AN71" i="13"/>
  <c r="AO71" i="13"/>
  <c r="AP71" i="13"/>
  <c r="AJ72" i="13"/>
  <c r="AK72" i="13"/>
  <c r="AL72" i="13"/>
  <c r="AM72" i="13"/>
  <c r="AN72" i="13"/>
  <c r="AO72" i="13"/>
  <c r="AP72" i="13"/>
  <c r="AJ73" i="13"/>
  <c r="AK73" i="13"/>
  <c r="AL73" i="13"/>
  <c r="AM73" i="13"/>
  <c r="AN73" i="13"/>
  <c r="AO73" i="13"/>
  <c r="AP73" i="13"/>
  <c r="AJ74" i="13"/>
  <c r="AK74" i="13"/>
  <c r="AL74" i="13"/>
  <c r="AM74" i="13"/>
  <c r="AN74" i="13"/>
  <c r="AO74" i="13"/>
  <c r="AP74" i="13"/>
  <c r="AJ75" i="13"/>
  <c r="AK75" i="13"/>
  <c r="AL75" i="13"/>
  <c r="AM75" i="13"/>
  <c r="AN75" i="13"/>
  <c r="AO75" i="13"/>
  <c r="AP75" i="13"/>
  <c r="AJ76" i="13"/>
  <c r="AK76" i="13"/>
  <c r="AL76" i="13"/>
  <c r="AM76" i="13"/>
  <c r="AN76" i="13"/>
  <c r="AO76" i="13"/>
  <c r="AP76" i="13"/>
  <c r="AJ77" i="13"/>
  <c r="AK77" i="13"/>
  <c r="AL77" i="13"/>
  <c r="AM77" i="13"/>
  <c r="AN77" i="13"/>
  <c r="AO77" i="13"/>
  <c r="AP77" i="13"/>
  <c r="AJ78" i="13"/>
  <c r="AK78" i="13"/>
  <c r="AL78" i="13"/>
  <c r="AM78" i="13"/>
  <c r="AN78" i="13"/>
  <c r="AO78" i="13"/>
  <c r="AP78" i="13"/>
  <c r="AJ79" i="13"/>
  <c r="AK79" i="13"/>
  <c r="AL79" i="13"/>
  <c r="AM79" i="13"/>
  <c r="AN79" i="13"/>
  <c r="AO79" i="13"/>
  <c r="AP79" i="13"/>
  <c r="AJ80" i="13"/>
  <c r="AK80" i="13"/>
  <c r="AL80" i="13"/>
  <c r="AM80" i="13"/>
  <c r="AN80" i="13"/>
  <c r="AO80" i="13"/>
  <c r="AP80" i="13"/>
  <c r="AJ81" i="13"/>
  <c r="AK81" i="13"/>
  <c r="AL81" i="13"/>
  <c r="AM81" i="13"/>
  <c r="AN81" i="13"/>
  <c r="AO81" i="13"/>
  <c r="AP81" i="13"/>
  <c r="AJ82" i="13"/>
  <c r="AK82" i="13"/>
  <c r="AL82" i="13"/>
  <c r="AM82" i="13"/>
  <c r="AN82" i="13"/>
  <c r="AO82" i="13"/>
  <c r="AP82" i="13"/>
  <c r="AJ83" i="13"/>
  <c r="AK83" i="13"/>
  <c r="AL83" i="13"/>
  <c r="AM83" i="13"/>
  <c r="AN83" i="13"/>
  <c r="AO83" i="13"/>
  <c r="AP83" i="13"/>
  <c r="AJ84" i="13"/>
  <c r="AK84" i="13"/>
  <c r="AL84" i="13"/>
  <c r="AM84" i="13"/>
  <c r="AN84" i="13"/>
  <c r="AO84" i="13"/>
  <c r="AP84" i="13"/>
  <c r="AJ85" i="13"/>
  <c r="AK85" i="13"/>
  <c r="AL85" i="13"/>
  <c r="AM85" i="13"/>
  <c r="AN85" i="13"/>
  <c r="AO85" i="13"/>
  <c r="AP85" i="13"/>
  <c r="AK7" i="13"/>
  <c r="AL7" i="13"/>
  <c r="AM7" i="13"/>
  <c r="AN7" i="13"/>
  <c r="AO7" i="13"/>
  <c r="AP7" i="13"/>
  <c r="AJ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I46" i="13"/>
  <c r="AI47" i="13"/>
  <c r="AI48" i="13"/>
  <c r="AI49" i="13"/>
  <c r="AI50" i="13"/>
  <c r="AI51" i="13"/>
  <c r="AI52" i="13"/>
  <c r="AI53" i="13"/>
  <c r="AI54" i="13"/>
  <c r="AI55" i="13"/>
  <c r="AI56" i="13"/>
  <c r="AI57" i="13"/>
  <c r="AI58" i="13"/>
  <c r="AI59" i="13"/>
  <c r="AI60" i="13"/>
  <c r="AI61" i="13"/>
  <c r="AI62" i="13"/>
  <c r="AI63" i="13"/>
  <c r="AI64" i="13"/>
  <c r="AI65" i="13"/>
  <c r="AI66" i="13"/>
  <c r="AI67" i="13"/>
  <c r="AI68" i="13"/>
  <c r="AI69" i="13"/>
  <c r="AI70" i="13"/>
  <c r="AI71" i="13"/>
  <c r="AI72" i="13"/>
  <c r="AI73" i="13"/>
  <c r="AI74" i="13"/>
  <c r="AI75" i="13"/>
  <c r="AI76" i="13"/>
  <c r="AI77" i="13"/>
  <c r="AI78" i="13"/>
  <c r="AI79" i="13"/>
  <c r="AI80" i="13"/>
  <c r="AI81" i="13"/>
  <c r="AI82" i="13"/>
  <c r="AI83" i="13"/>
  <c r="AI84" i="13"/>
  <c r="AI85" i="13"/>
  <c r="AI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G46" i="13"/>
  <c r="AG47" i="13"/>
  <c r="AG48" i="13"/>
  <c r="AG49" i="13"/>
  <c r="AG50" i="13"/>
  <c r="AG51" i="13"/>
  <c r="AG52" i="13"/>
  <c r="AG53" i="13"/>
  <c r="AG54" i="13"/>
  <c r="AG55" i="13"/>
  <c r="AG56" i="13"/>
  <c r="AG57" i="13"/>
  <c r="AG58" i="13"/>
  <c r="AG59" i="13"/>
  <c r="AG60" i="13"/>
  <c r="AG61" i="13"/>
  <c r="AG62" i="13"/>
  <c r="AG63" i="13"/>
  <c r="AG64" i="13"/>
  <c r="AG65" i="13"/>
  <c r="AG66" i="13"/>
  <c r="AG67" i="13"/>
  <c r="AG68" i="13"/>
  <c r="AG69" i="13"/>
  <c r="AG70" i="13"/>
  <c r="AG71" i="13"/>
  <c r="AG72" i="13"/>
  <c r="AG73" i="13"/>
  <c r="AG74" i="13"/>
  <c r="AG75" i="13"/>
  <c r="AG76" i="13"/>
  <c r="AG77" i="13"/>
  <c r="AG78" i="13"/>
  <c r="AG79" i="13"/>
  <c r="AG80" i="13"/>
  <c r="AG81" i="13"/>
  <c r="AG82" i="13"/>
  <c r="AG83" i="13"/>
  <c r="AG84" i="13"/>
  <c r="AG85" i="13"/>
  <c r="AG7" i="13"/>
  <c r="AF36" i="13"/>
  <c r="AF77" i="13"/>
  <c r="AE8" i="13"/>
  <c r="AE9" i="13"/>
  <c r="AE10" i="13"/>
  <c r="AE11" i="13"/>
  <c r="AE12" i="13"/>
  <c r="AE14" i="13"/>
  <c r="AE15" i="13"/>
  <c r="AE16" i="13"/>
  <c r="AE17" i="13"/>
  <c r="AE18" i="13"/>
  <c r="AE19" i="13"/>
  <c r="AE20" i="13"/>
  <c r="AE22" i="13"/>
  <c r="AE23" i="13"/>
  <c r="AE24" i="13"/>
  <c r="AE25" i="13"/>
  <c r="AE26" i="13"/>
  <c r="AE27" i="13"/>
  <c r="AE28" i="13"/>
  <c r="AE30" i="13"/>
  <c r="AE31" i="13"/>
  <c r="AE32" i="13"/>
  <c r="AE33" i="13"/>
  <c r="AE34" i="13"/>
  <c r="AE35" i="13"/>
  <c r="AE36" i="13"/>
  <c r="AE38" i="13"/>
  <c r="AE39" i="13"/>
  <c r="AE40" i="13"/>
  <c r="AE41" i="13"/>
  <c r="AE42" i="13"/>
  <c r="AE43" i="13"/>
  <c r="AE44" i="13"/>
  <c r="AE46" i="13"/>
  <c r="AE47" i="13"/>
  <c r="AE48" i="13"/>
  <c r="AE49" i="13"/>
  <c r="AE50" i="13"/>
  <c r="AE51" i="13"/>
  <c r="AE52" i="13"/>
  <c r="AE54" i="13"/>
  <c r="AE55" i="13"/>
  <c r="AE56" i="13"/>
  <c r="AE57" i="13"/>
  <c r="AE58" i="13"/>
  <c r="AE59" i="13"/>
  <c r="AE60" i="13"/>
  <c r="AE62" i="13"/>
  <c r="AE63" i="13"/>
  <c r="AE64" i="13"/>
  <c r="AE65" i="13"/>
  <c r="AE66" i="13"/>
  <c r="AE67" i="13"/>
  <c r="AE68" i="13"/>
  <c r="AE70" i="13"/>
  <c r="AE71" i="13"/>
  <c r="AE72" i="13"/>
  <c r="AE73" i="13"/>
  <c r="AE74" i="13"/>
  <c r="AE75" i="13"/>
  <c r="AE76" i="13"/>
  <c r="AE78" i="13"/>
  <c r="AE79" i="13"/>
  <c r="AE80" i="13"/>
  <c r="AE81" i="13"/>
  <c r="AE82" i="13"/>
  <c r="AE83" i="13"/>
  <c r="AE84" i="13"/>
  <c r="AE7" i="13"/>
  <c r="AC8" i="13"/>
  <c r="AD8" i="13"/>
  <c r="AC9" i="13"/>
  <c r="AD9" i="13"/>
  <c r="AC10" i="13"/>
  <c r="AD10" i="13"/>
  <c r="AC11" i="13"/>
  <c r="AD11" i="13"/>
  <c r="AC12" i="13"/>
  <c r="AD12" i="13"/>
  <c r="AC13" i="13"/>
  <c r="AD13" i="13"/>
  <c r="AC14" i="13"/>
  <c r="AD14" i="13"/>
  <c r="AC15" i="13"/>
  <c r="AD15" i="13"/>
  <c r="AC16" i="13"/>
  <c r="AD16" i="13"/>
  <c r="AC17" i="13"/>
  <c r="AD17" i="13"/>
  <c r="AC18" i="13"/>
  <c r="AD18" i="13"/>
  <c r="AC19" i="13"/>
  <c r="AD19" i="13"/>
  <c r="AC20" i="13"/>
  <c r="AD20" i="13"/>
  <c r="AC21" i="13"/>
  <c r="AD21" i="13"/>
  <c r="AC22" i="13"/>
  <c r="AD22" i="13"/>
  <c r="AC23" i="13"/>
  <c r="AD23" i="13"/>
  <c r="AC24" i="13"/>
  <c r="AD24" i="13"/>
  <c r="AC25" i="13"/>
  <c r="AD25" i="13"/>
  <c r="AC26" i="13"/>
  <c r="AD26" i="13"/>
  <c r="AC27" i="13"/>
  <c r="AD27" i="13"/>
  <c r="AC28" i="13"/>
  <c r="AD28" i="13"/>
  <c r="AC29" i="13"/>
  <c r="AD29" i="13"/>
  <c r="AC30" i="13"/>
  <c r="AD30" i="13"/>
  <c r="AC31" i="13"/>
  <c r="AD31" i="13"/>
  <c r="AC32" i="13"/>
  <c r="AD32" i="13"/>
  <c r="AC33" i="13"/>
  <c r="AD33" i="13"/>
  <c r="AC34" i="13"/>
  <c r="AD34" i="13"/>
  <c r="AC35" i="13"/>
  <c r="AD35" i="13"/>
  <c r="AC36" i="13"/>
  <c r="AD36" i="13"/>
  <c r="AC37" i="13"/>
  <c r="AD37" i="13"/>
  <c r="AC38" i="13"/>
  <c r="AD38" i="13"/>
  <c r="AC39" i="13"/>
  <c r="AD39" i="13"/>
  <c r="AC40" i="13"/>
  <c r="AD40" i="13"/>
  <c r="AC41" i="13"/>
  <c r="AD41" i="13"/>
  <c r="AC42" i="13"/>
  <c r="AD42" i="13"/>
  <c r="AC43" i="13"/>
  <c r="AD43" i="13"/>
  <c r="AC44" i="13"/>
  <c r="AD44" i="13"/>
  <c r="AC45" i="13"/>
  <c r="AD45" i="13"/>
  <c r="AC46" i="13"/>
  <c r="AD46" i="13"/>
  <c r="AC47" i="13"/>
  <c r="AD47" i="13"/>
  <c r="AC48" i="13"/>
  <c r="AD48" i="13"/>
  <c r="AC49" i="13"/>
  <c r="AD49" i="13"/>
  <c r="AC50" i="13"/>
  <c r="AD50" i="13"/>
  <c r="AC51" i="13"/>
  <c r="AD51" i="13"/>
  <c r="AC52" i="13"/>
  <c r="AD52" i="13"/>
  <c r="AC53" i="13"/>
  <c r="AD53" i="13"/>
  <c r="AC54" i="13"/>
  <c r="AD54" i="13"/>
  <c r="AC55" i="13"/>
  <c r="AD55" i="13"/>
  <c r="AC56" i="13"/>
  <c r="AD56" i="13"/>
  <c r="AC57" i="13"/>
  <c r="AD57" i="13"/>
  <c r="AC58" i="13"/>
  <c r="AD58" i="13"/>
  <c r="AC59" i="13"/>
  <c r="AD59" i="13"/>
  <c r="AC60" i="13"/>
  <c r="AD60" i="13"/>
  <c r="AC61" i="13"/>
  <c r="AD61" i="13"/>
  <c r="AC62" i="13"/>
  <c r="AD62" i="13"/>
  <c r="AC63" i="13"/>
  <c r="AD63" i="13"/>
  <c r="AC64" i="13"/>
  <c r="AD64" i="13"/>
  <c r="AC65" i="13"/>
  <c r="AD65" i="13"/>
  <c r="AC66" i="13"/>
  <c r="AD66" i="13"/>
  <c r="AC67" i="13"/>
  <c r="AD67" i="13"/>
  <c r="AC68" i="13"/>
  <c r="AD68" i="13"/>
  <c r="AC69" i="13"/>
  <c r="AD69" i="13"/>
  <c r="AC70" i="13"/>
  <c r="AD70" i="13"/>
  <c r="AC71" i="13"/>
  <c r="AD71" i="13"/>
  <c r="AC72" i="13"/>
  <c r="AD72" i="13"/>
  <c r="AC73" i="13"/>
  <c r="AD73" i="13"/>
  <c r="AC74" i="13"/>
  <c r="AD74" i="13"/>
  <c r="AC75" i="13"/>
  <c r="AD75" i="13"/>
  <c r="AC76" i="13"/>
  <c r="AD76" i="13"/>
  <c r="AC77" i="13"/>
  <c r="AD77" i="13"/>
  <c r="AC78" i="13"/>
  <c r="AD78" i="13"/>
  <c r="AC79" i="13"/>
  <c r="AD79" i="13"/>
  <c r="AC80" i="13"/>
  <c r="AD80" i="13"/>
  <c r="AC81" i="13"/>
  <c r="AD81" i="13"/>
  <c r="AC82" i="13"/>
  <c r="AD82" i="13"/>
  <c r="AC83" i="13"/>
  <c r="AD83" i="13"/>
  <c r="AC84" i="13"/>
  <c r="AD84" i="13"/>
  <c r="AC85" i="13"/>
  <c r="AD85" i="13"/>
  <c r="AD7" i="13"/>
  <c r="AC7" i="13"/>
  <c r="Z16" i="13"/>
  <c r="Z17" i="13"/>
  <c r="Y18" i="13"/>
  <c r="Z18" i="13"/>
  <c r="Y20" i="13"/>
  <c r="Y22" i="13"/>
  <c r="Y24" i="13"/>
  <c r="Z24" i="13"/>
  <c r="Z25" i="13"/>
  <c r="Z26" i="13"/>
  <c r="Y27" i="13"/>
  <c r="Z28" i="13"/>
  <c r="Y30" i="13"/>
  <c r="Z30" i="13"/>
  <c r="Y32" i="13"/>
  <c r="Z32" i="13"/>
  <c r="Z33" i="13"/>
  <c r="Z34" i="13"/>
  <c r="Y36" i="13"/>
  <c r="Y38" i="13"/>
  <c r="Y40" i="13"/>
  <c r="Z40" i="13"/>
  <c r="Y41" i="13"/>
  <c r="Z41" i="13"/>
  <c r="Z42" i="13"/>
  <c r="Y48" i="13"/>
  <c r="Z48" i="13"/>
  <c r="Z49" i="13"/>
  <c r="Y50" i="13"/>
  <c r="Z50" i="13"/>
  <c r="Y54" i="13"/>
  <c r="Z56" i="13"/>
  <c r="Y57" i="13"/>
  <c r="Z57" i="13"/>
  <c r="Y58" i="13"/>
  <c r="Z58" i="13"/>
  <c r="Y59" i="13"/>
  <c r="Z60" i="13"/>
  <c r="Z61" i="13"/>
  <c r="Z62" i="13"/>
  <c r="Y64" i="13"/>
  <c r="Z64" i="13"/>
  <c r="Z65" i="13"/>
  <c r="Y66" i="13"/>
  <c r="Z66" i="13"/>
  <c r="Y67" i="13"/>
  <c r="Y68" i="13"/>
  <c r="Z72" i="13"/>
  <c r="Z73" i="13"/>
  <c r="Z74" i="13"/>
  <c r="Y75" i="13"/>
  <c r="Z75" i="13"/>
  <c r="Y76" i="13"/>
  <c r="Y80" i="13"/>
  <c r="Z80" i="13"/>
  <c r="Z81" i="13"/>
  <c r="Y82" i="13"/>
  <c r="Z82" i="13"/>
  <c r="Y84" i="13"/>
  <c r="Y8" i="13"/>
  <c r="Z8" i="13"/>
  <c r="Z9" i="13"/>
  <c r="Z10" i="13"/>
  <c r="Y11" i="13"/>
  <c r="Y12" i="13"/>
  <c r="Y7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X46" i="13"/>
  <c r="X47" i="13"/>
  <c r="X48" i="13"/>
  <c r="X49" i="13"/>
  <c r="X50" i="13"/>
  <c r="X51" i="13"/>
  <c r="X52" i="13"/>
  <c r="X53" i="13"/>
  <c r="X54" i="13"/>
  <c r="X55" i="13"/>
  <c r="X56" i="13"/>
  <c r="X57" i="13"/>
  <c r="X58" i="13"/>
  <c r="X59" i="13"/>
  <c r="X60" i="13"/>
  <c r="X61" i="13"/>
  <c r="X62" i="13"/>
  <c r="X63" i="13"/>
  <c r="X64" i="13"/>
  <c r="X65" i="13"/>
  <c r="X66" i="13"/>
  <c r="X67" i="13"/>
  <c r="X68" i="13"/>
  <c r="X69" i="13"/>
  <c r="X70" i="13"/>
  <c r="X71" i="13"/>
  <c r="X72" i="13"/>
  <c r="X73" i="13"/>
  <c r="X74" i="13"/>
  <c r="X75" i="13"/>
  <c r="X76" i="13"/>
  <c r="X77" i="13"/>
  <c r="X78" i="13"/>
  <c r="X79" i="13"/>
  <c r="X80" i="13"/>
  <c r="X81" i="13"/>
  <c r="X82" i="13"/>
  <c r="X83" i="13"/>
  <c r="X84" i="13"/>
  <c r="X85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2" i="13"/>
  <c r="W43" i="13"/>
  <c r="W44" i="13"/>
  <c r="W45" i="13"/>
  <c r="W46" i="13"/>
  <c r="W47" i="13"/>
  <c r="W48" i="13"/>
  <c r="W49" i="13"/>
  <c r="W50" i="13"/>
  <c r="W51" i="13"/>
  <c r="W52" i="13"/>
  <c r="W53" i="13"/>
  <c r="W54" i="13"/>
  <c r="W55" i="13"/>
  <c r="W56" i="13"/>
  <c r="W57" i="13"/>
  <c r="W58" i="13"/>
  <c r="W59" i="13"/>
  <c r="W60" i="13"/>
  <c r="W61" i="13"/>
  <c r="W62" i="13"/>
  <c r="W63" i="13"/>
  <c r="W64" i="13"/>
  <c r="W65" i="13"/>
  <c r="W66" i="13"/>
  <c r="W67" i="13"/>
  <c r="W68" i="13"/>
  <c r="W69" i="13"/>
  <c r="W70" i="13"/>
  <c r="W71" i="13"/>
  <c r="W72" i="13"/>
  <c r="W73" i="13"/>
  <c r="W74" i="13"/>
  <c r="W75" i="13"/>
  <c r="W76" i="13"/>
  <c r="W77" i="13"/>
  <c r="W78" i="13"/>
  <c r="W79" i="13"/>
  <c r="W80" i="13"/>
  <c r="W81" i="13"/>
  <c r="W82" i="13"/>
  <c r="W83" i="13"/>
  <c r="W84" i="13"/>
  <c r="W85" i="13"/>
  <c r="H5" i="6"/>
  <c r="W7" i="13" s="1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2" i="13"/>
  <c r="V43" i="13"/>
  <c r="V44" i="13"/>
  <c r="V45" i="13"/>
  <c r="V46" i="13"/>
  <c r="V47" i="13"/>
  <c r="V48" i="13"/>
  <c r="V49" i="13"/>
  <c r="V50" i="13"/>
  <c r="V51" i="13"/>
  <c r="V52" i="13"/>
  <c r="V53" i="13"/>
  <c r="V54" i="13"/>
  <c r="V55" i="13"/>
  <c r="V56" i="13"/>
  <c r="V57" i="13"/>
  <c r="V58" i="13"/>
  <c r="V59" i="13"/>
  <c r="V60" i="13"/>
  <c r="V61" i="13"/>
  <c r="V62" i="13"/>
  <c r="V63" i="13"/>
  <c r="V64" i="13"/>
  <c r="V65" i="13"/>
  <c r="V66" i="13"/>
  <c r="V67" i="13"/>
  <c r="V68" i="13"/>
  <c r="V69" i="13"/>
  <c r="V70" i="13"/>
  <c r="V71" i="13"/>
  <c r="V72" i="13"/>
  <c r="V73" i="13"/>
  <c r="V74" i="13"/>
  <c r="V75" i="13"/>
  <c r="V76" i="13"/>
  <c r="V77" i="13"/>
  <c r="V78" i="13"/>
  <c r="V79" i="13"/>
  <c r="V80" i="13"/>
  <c r="V81" i="13"/>
  <c r="V82" i="13"/>
  <c r="V83" i="13"/>
  <c r="V84" i="13"/>
  <c r="V85" i="13"/>
  <c r="V7" i="13"/>
  <c r="M8" i="13"/>
  <c r="N8" i="13"/>
  <c r="O8" i="13"/>
  <c r="P8" i="13"/>
  <c r="Q8" i="13"/>
  <c r="R8" i="13"/>
  <c r="U8" i="13" s="1"/>
  <c r="S8" i="13"/>
  <c r="T8" i="13"/>
  <c r="M9" i="13"/>
  <c r="N9" i="13"/>
  <c r="O9" i="13"/>
  <c r="P9" i="13"/>
  <c r="Q9" i="13"/>
  <c r="R9" i="13"/>
  <c r="S9" i="13"/>
  <c r="T9" i="13"/>
  <c r="M10" i="13"/>
  <c r="N10" i="13"/>
  <c r="O10" i="13"/>
  <c r="P10" i="13"/>
  <c r="Q10" i="13"/>
  <c r="R10" i="13"/>
  <c r="U10" i="13" s="1"/>
  <c r="S10" i="13"/>
  <c r="T10" i="13"/>
  <c r="M11" i="13"/>
  <c r="N11" i="13"/>
  <c r="O11" i="13"/>
  <c r="P11" i="13"/>
  <c r="Q11" i="13"/>
  <c r="R11" i="13"/>
  <c r="U11" i="13" s="1"/>
  <c r="S11" i="13"/>
  <c r="T11" i="13"/>
  <c r="M12" i="13"/>
  <c r="N12" i="13"/>
  <c r="O12" i="13"/>
  <c r="P12" i="13"/>
  <c r="Q12" i="13"/>
  <c r="R12" i="13"/>
  <c r="U12" i="13" s="1"/>
  <c r="S12" i="13"/>
  <c r="T12" i="13"/>
  <c r="M13" i="13"/>
  <c r="N13" i="13"/>
  <c r="O13" i="13"/>
  <c r="P13" i="13"/>
  <c r="Q13" i="13"/>
  <c r="R13" i="13"/>
  <c r="U13" i="13" s="1"/>
  <c r="S13" i="13"/>
  <c r="T13" i="13"/>
  <c r="M14" i="13"/>
  <c r="N14" i="13"/>
  <c r="O14" i="13"/>
  <c r="P14" i="13"/>
  <c r="Q14" i="13"/>
  <c r="R14" i="13"/>
  <c r="S14" i="13"/>
  <c r="T14" i="13"/>
  <c r="M15" i="13"/>
  <c r="N15" i="13"/>
  <c r="O15" i="13"/>
  <c r="P15" i="13"/>
  <c r="Q15" i="13"/>
  <c r="R15" i="13"/>
  <c r="U15" i="13" s="1"/>
  <c r="S15" i="13"/>
  <c r="T15" i="13"/>
  <c r="M16" i="13"/>
  <c r="N16" i="13"/>
  <c r="O16" i="13"/>
  <c r="P16" i="13"/>
  <c r="Q16" i="13"/>
  <c r="R16" i="13"/>
  <c r="U16" i="13" s="1"/>
  <c r="S16" i="13"/>
  <c r="T16" i="13"/>
  <c r="M17" i="13"/>
  <c r="N17" i="13"/>
  <c r="O17" i="13"/>
  <c r="P17" i="13"/>
  <c r="Q17" i="13"/>
  <c r="R17" i="13"/>
  <c r="U17" i="13" s="1"/>
  <c r="S17" i="13"/>
  <c r="T17" i="13"/>
  <c r="M18" i="13"/>
  <c r="N18" i="13"/>
  <c r="O18" i="13"/>
  <c r="P18" i="13"/>
  <c r="Q18" i="13"/>
  <c r="R18" i="13"/>
  <c r="U18" i="13" s="1"/>
  <c r="S18" i="13"/>
  <c r="T18" i="13"/>
  <c r="M19" i="13"/>
  <c r="N19" i="13"/>
  <c r="O19" i="13"/>
  <c r="P19" i="13"/>
  <c r="Q19" i="13"/>
  <c r="R19" i="13"/>
  <c r="U19" i="13" s="1"/>
  <c r="S19" i="13"/>
  <c r="T19" i="13"/>
  <c r="M20" i="13"/>
  <c r="N20" i="13"/>
  <c r="O20" i="13"/>
  <c r="P20" i="13"/>
  <c r="Q20" i="13"/>
  <c r="R20" i="13"/>
  <c r="U20" i="13" s="1"/>
  <c r="S20" i="13"/>
  <c r="T20" i="13"/>
  <c r="M21" i="13"/>
  <c r="N21" i="13"/>
  <c r="O21" i="13"/>
  <c r="P21" i="13"/>
  <c r="Q21" i="13"/>
  <c r="R21" i="13"/>
  <c r="U21" i="13" s="1"/>
  <c r="S21" i="13"/>
  <c r="T21" i="13"/>
  <c r="M22" i="13"/>
  <c r="N22" i="13"/>
  <c r="O22" i="13"/>
  <c r="P22" i="13"/>
  <c r="Q22" i="13"/>
  <c r="R22" i="13"/>
  <c r="S22" i="13"/>
  <c r="T22" i="13"/>
  <c r="M23" i="13"/>
  <c r="N23" i="13"/>
  <c r="O23" i="13"/>
  <c r="P23" i="13"/>
  <c r="Q23" i="13"/>
  <c r="R23" i="13"/>
  <c r="U23" i="13" s="1"/>
  <c r="S23" i="13"/>
  <c r="T23" i="13"/>
  <c r="M24" i="13"/>
  <c r="N24" i="13"/>
  <c r="O24" i="13"/>
  <c r="P24" i="13"/>
  <c r="Q24" i="13"/>
  <c r="R24" i="13"/>
  <c r="U24" i="13" s="1"/>
  <c r="S24" i="13"/>
  <c r="T24" i="13"/>
  <c r="M25" i="13"/>
  <c r="N25" i="13"/>
  <c r="O25" i="13"/>
  <c r="P25" i="13"/>
  <c r="Q25" i="13"/>
  <c r="R25" i="13"/>
  <c r="U25" i="13" s="1"/>
  <c r="S25" i="13"/>
  <c r="T25" i="13"/>
  <c r="M26" i="13"/>
  <c r="N26" i="13"/>
  <c r="O26" i="13"/>
  <c r="P26" i="13"/>
  <c r="Q26" i="13"/>
  <c r="R26" i="13"/>
  <c r="U26" i="13" s="1"/>
  <c r="S26" i="13"/>
  <c r="T26" i="13"/>
  <c r="M27" i="13"/>
  <c r="N27" i="13"/>
  <c r="O27" i="13"/>
  <c r="P27" i="13"/>
  <c r="Q27" i="13"/>
  <c r="R27" i="13"/>
  <c r="U27" i="13" s="1"/>
  <c r="S27" i="13"/>
  <c r="T27" i="13"/>
  <c r="M28" i="13"/>
  <c r="N28" i="13"/>
  <c r="O28" i="13"/>
  <c r="P28" i="13"/>
  <c r="Q28" i="13"/>
  <c r="R28" i="13"/>
  <c r="U28" i="13" s="1"/>
  <c r="S28" i="13"/>
  <c r="T28" i="13"/>
  <c r="M29" i="13"/>
  <c r="N29" i="13"/>
  <c r="O29" i="13"/>
  <c r="P29" i="13"/>
  <c r="Q29" i="13"/>
  <c r="R29" i="13"/>
  <c r="U29" i="13" s="1"/>
  <c r="S29" i="13"/>
  <c r="T29" i="13"/>
  <c r="M30" i="13"/>
  <c r="N30" i="13"/>
  <c r="O30" i="13"/>
  <c r="P30" i="13"/>
  <c r="Q30" i="13"/>
  <c r="R30" i="13"/>
  <c r="S30" i="13"/>
  <c r="T30" i="13"/>
  <c r="M31" i="13"/>
  <c r="N31" i="13"/>
  <c r="O31" i="13"/>
  <c r="P31" i="13"/>
  <c r="Q31" i="13"/>
  <c r="R31" i="13"/>
  <c r="U31" i="13" s="1"/>
  <c r="S31" i="13"/>
  <c r="T31" i="13"/>
  <c r="M32" i="13"/>
  <c r="N32" i="13"/>
  <c r="O32" i="13"/>
  <c r="P32" i="13"/>
  <c r="Q32" i="13"/>
  <c r="R32" i="13"/>
  <c r="U32" i="13" s="1"/>
  <c r="S32" i="13"/>
  <c r="T32" i="13"/>
  <c r="M33" i="13"/>
  <c r="N33" i="13"/>
  <c r="O33" i="13"/>
  <c r="P33" i="13"/>
  <c r="Q33" i="13"/>
  <c r="R33" i="13"/>
  <c r="U33" i="13" s="1"/>
  <c r="S33" i="13"/>
  <c r="T33" i="13"/>
  <c r="M34" i="13"/>
  <c r="N34" i="13"/>
  <c r="O34" i="13"/>
  <c r="P34" i="13"/>
  <c r="Q34" i="13"/>
  <c r="R34" i="13"/>
  <c r="U34" i="13" s="1"/>
  <c r="S34" i="13"/>
  <c r="T34" i="13"/>
  <c r="M35" i="13"/>
  <c r="N35" i="13"/>
  <c r="O35" i="13"/>
  <c r="P35" i="13"/>
  <c r="Q35" i="13"/>
  <c r="R35" i="13"/>
  <c r="U35" i="13" s="1"/>
  <c r="S35" i="13"/>
  <c r="T35" i="13"/>
  <c r="M36" i="13"/>
  <c r="N36" i="13"/>
  <c r="O36" i="13"/>
  <c r="P36" i="13"/>
  <c r="Q36" i="13"/>
  <c r="R36" i="13"/>
  <c r="U36" i="13" s="1"/>
  <c r="S36" i="13"/>
  <c r="T36" i="13"/>
  <c r="M37" i="13"/>
  <c r="N37" i="13"/>
  <c r="O37" i="13"/>
  <c r="P37" i="13"/>
  <c r="Q37" i="13"/>
  <c r="R37" i="13"/>
  <c r="U37" i="13" s="1"/>
  <c r="S37" i="13"/>
  <c r="T37" i="13"/>
  <c r="M38" i="13"/>
  <c r="N38" i="13"/>
  <c r="O38" i="13"/>
  <c r="P38" i="13"/>
  <c r="Q38" i="13"/>
  <c r="R38" i="13"/>
  <c r="S38" i="13"/>
  <c r="T38" i="13"/>
  <c r="M39" i="13"/>
  <c r="N39" i="13"/>
  <c r="O39" i="13"/>
  <c r="P39" i="13"/>
  <c r="Q39" i="13"/>
  <c r="R39" i="13"/>
  <c r="U39" i="13" s="1"/>
  <c r="S39" i="13"/>
  <c r="T39" i="13"/>
  <c r="M40" i="13"/>
  <c r="N40" i="13"/>
  <c r="O40" i="13"/>
  <c r="P40" i="13"/>
  <c r="Q40" i="13"/>
  <c r="R40" i="13"/>
  <c r="U40" i="13" s="1"/>
  <c r="S40" i="13"/>
  <c r="T40" i="13"/>
  <c r="M41" i="13"/>
  <c r="N41" i="13"/>
  <c r="O41" i="13"/>
  <c r="P41" i="13"/>
  <c r="Q41" i="13"/>
  <c r="R41" i="13"/>
  <c r="U41" i="13" s="1"/>
  <c r="S41" i="13"/>
  <c r="T41" i="13"/>
  <c r="M42" i="13"/>
  <c r="N42" i="13"/>
  <c r="O42" i="13"/>
  <c r="P42" i="13"/>
  <c r="Q42" i="13"/>
  <c r="R42" i="13"/>
  <c r="U42" i="13" s="1"/>
  <c r="S42" i="13"/>
  <c r="T42" i="13"/>
  <c r="M43" i="13"/>
  <c r="N43" i="13"/>
  <c r="O43" i="13"/>
  <c r="P43" i="13"/>
  <c r="Q43" i="13"/>
  <c r="R43" i="13"/>
  <c r="U43" i="13" s="1"/>
  <c r="S43" i="13"/>
  <c r="T43" i="13"/>
  <c r="M44" i="13"/>
  <c r="N44" i="13"/>
  <c r="O44" i="13"/>
  <c r="P44" i="13"/>
  <c r="Q44" i="13"/>
  <c r="R44" i="13"/>
  <c r="U44" i="13" s="1"/>
  <c r="S44" i="13"/>
  <c r="T44" i="13"/>
  <c r="M45" i="13"/>
  <c r="N45" i="13"/>
  <c r="O45" i="13"/>
  <c r="P45" i="13"/>
  <c r="Q45" i="13"/>
  <c r="R45" i="13"/>
  <c r="U45" i="13" s="1"/>
  <c r="S45" i="13"/>
  <c r="T45" i="13"/>
  <c r="M46" i="13"/>
  <c r="N46" i="13"/>
  <c r="O46" i="13"/>
  <c r="P46" i="13"/>
  <c r="Q46" i="13"/>
  <c r="R46" i="13"/>
  <c r="S46" i="13"/>
  <c r="T46" i="13"/>
  <c r="M47" i="13"/>
  <c r="N47" i="13"/>
  <c r="O47" i="13"/>
  <c r="P47" i="13"/>
  <c r="Q47" i="13"/>
  <c r="R47" i="13"/>
  <c r="U47" i="13" s="1"/>
  <c r="S47" i="13"/>
  <c r="T47" i="13"/>
  <c r="M48" i="13"/>
  <c r="N48" i="13"/>
  <c r="O48" i="13"/>
  <c r="P48" i="13"/>
  <c r="Q48" i="13"/>
  <c r="R48" i="13"/>
  <c r="U48" i="13" s="1"/>
  <c r="S48" i="13"/>
  <c r="T48" i="13"/>
  <c r="M49" i="13"/>
  <c r="N49" i="13"/>
  <c r="O49" i="13"/>
  <c r="P49" i="13"/>
  <c r="Q49" i="13"/>
  <c r="R49" i="13"/>
  <c r="U49" i="13" s="1"/>
  <c r="S49" i="13"/>
  <c r="T49" i="13"/>
  <c r="M50" i="13"/>
  <c r="N50" i="13"/>
  <c r="O50" i="13"/>
  <c r="P50" i="13"/>
  <c r="Q50" i="13"/>
  <c r="R50" i="13"/>
  <c r="U50" i="13" s="1"/>
  <c r="S50" i="13"/>
  <c r="T50" i="13"/>
  <c r="M51" i="13"/>
  <c r="N51" i="13"/>
  <c r="O51" i="13"/>
  <c r="P51" i="13"/>
  <c r="Q51" i="13"/>
  <c r="R51" i="13"/>
  <c r="U51" i="13" s="1"/>
  <c r="S51" i="13"/>
  <c r="T51" i="13"/>
  <c r="M52" i="13"/>
  <c r="N52" i="13"/>
  <c r="O52" i="13"/>
  <c r="P52" i="13"/>
  <c r="Q52" i="13"/>
  <c r="R52" i="13"/>
  <c r="U52" i="13" s="1"/>
  <c r="S52" i="13"/>
  <c r="T52" i="13"/>
  <c r="M53" i="13"/>
  <c r="N53" i="13"/>
  <c r="O53" i="13"/>
  <c r="P53" i="13"/>
  <c r="Q53" i="13"/>
  <c r="R53" i="13"/>
  <c r="U53" i="13" s="1"/>
  <c r="S53" i="13"/>
  <c r="T53" i="13"/>
  <c r="M54" i="13"/>
  <c r="N54" i="13"/>
  <c r="O54" i="13"/>
  <c r="P54" i="13"/>
  <c r="Q54" i="13"/>
  <c r="R54" i="13"/>
  <c r="S54" i="13"/>
  <c r="T54" i="13"/>
  <c r="M55" i="13"/>
  <c r="N55" i="13"/>
  <c r="O55" i="13"/>
  <c r="P55" i="13"/>
  <c r="Q55" i="13"/>
  <c r="R55" i="13"/>
  <c r="U55" i="13" s="1"/>
  <c r="S55" i="13"/>
  <c r="T55" i="13"/>
  <c r="M56" i="13"/>
  <c r="N56" i="13"/>
  <c r="O56" i="13"/>
  <c r="P56" i="13"/>
  <c r="Q56" i="13"/>
  <c r="R56" i="13"/>
  <c r="U56" i="13" s="1"/>
  <c r="S56" i="13"/>
  <c r="T56" i="13"/>
  <c r="M57" i="13"/>
  <c r="N57" i="13"/>
  <c r="O57" i="13"/>
  <c r="P57" i="13"/>
  <c r="Q57" i="13"/>
  <c r="R57" i="13"/>
  <c r="U57" i="13" s="1"/>
  <c r="S57" i="13"/>
  <c r="T57" i="13"/>
  <c r="M58" i="13"/>
  <c r="N58" i="13"/>
  <c r="O58" i="13"/>
  <c r="P58" i="13"/>
  <c r="Q58" i="13"/>
  <c r="R58" i="13"/>
  <c r="U58" i="13" s="1"/>
  <c r="S58" i="13"/>
  <c r="T58" i="13"/>
  <c r="M59" i="13"/>
  <c r="N59" i="13"/>
  <c r="O59" i="13"/>
  <c r="P59" i="13"/>
  <c r="Q59" i="13"/>
  <c r="R59" i="13"/>
  <c r="U59" i="13" s="1"/>
  <c r="S59" i="13"/>
  <c r="T59" i="13"/>
  <c r="M60" i="13"/>
  <c r="N60" i="13"/>
  <c r="O60" i="13"/>
  <c r="P60" i="13"/>
  <c r="Q60" i="13"/>
  <c r="R60" i="13"/>
  <c r="U60" i="13" s="1"/>
  <c r="S60" i="13"/>
  <c r="T60" i="13"/>
  <c r="M61" i="13"/>
  <c r="N61" i="13"/>
  <c r="O61" i="13"/>
  <c r="P61" i="13"/>
  <c r="Q61" i="13"/>
  <c r="R61" i="13"/>
  <c r="U61" i="13" s="1"/>
  <c r="S61" i="13"/>
  <c r="T61" i="13"/>
  <c r="M62" i="13"/>
  <c r="N62" i="13"/>
  <c r="O62" i="13"/>
  <c r="P62" i="13"/>
  <c r="Q62" i="13"/>
  <c r="R62" i="13"/>
  <c r="S62" i="13"/>
  <c r="T62" i="13"/>
  <c r="M63" i="13"/>
  <c r="N63" i="13"/>
  <c r="O63" i="13"/>
  <c r="P63" i="13"/>
  <c r="Q63" i="13"/>
  <c r="R63" i="13"/>
  <c r="U63" i="13" s="1"/>
  <c r="S63" i="13"/>
  <c r="T63" i="13"/>
  <c r="M64" i="13"/>
  <c r="N64" i="13"/>
  <c r="O64" i="13"/>
  <c r="P64" i="13"/>
  <c r="Q64" i="13"/>
  <c r="R64" i="13"/>
  <c r="U64" i="13" s="1"/>
  <c r="S64" i="13"/>
  <c r="T64" i="13"/>
  <c r="M65" i="13"/>
  <c r="N65" i="13"/>
  <c r="O65" i="13"/>
  <c r="P65" i="13"/>
  <c r="Q65" i="13"/>
  <c r="R65" i="13"/>
  <c r="U65" i="13" s="1"/>
  <c r="S65" i="13"/>
  <c r="T65" i="13"/>
  <c r="M66" i="13"/>
  <c r="N66" i="13"/>
  <c r="O66" i="13"/>
  <c r="P66" i="13"/>
  <c r="Q66" i="13"/>
  <c r="R66" i="13"/>
  <c r="U66" i="13" s="1"/>
  <c r="S66" i="13"/>
  <c r="T66" i="13"/>
  <c r="M67" i="13"/>
  <c r="N67" i="13"/>
  <c r="O67" i="13"/>
  <c r="P67" i="13"/>
  <c r="Q67" i="13"/>
  <c r="R67" i="13"/>
  <c r="U67" i="13" s="1"/>
  <c r="S67" i="13"/>
  <c r="T67" i="13"/>
  <c r="M68" i="13"/>
  <c r="N68" i="13"/>
  <c r="O68" i="13"/>
  <c r="P68" i="13"/>
  <c r="Q68" i="13"/>
  <c r="R68" i="13"/>
  <c r="U68" i="13" s="1"/>
  <c r="S68" i="13"/>
  <c r="T68" i="13"/>
  <c r="M69" i="13"/>
  <c r="N69" i="13"/>
  <c r="O69" i="13"/>
  <c r="P69" i="13"/>
  <c r="Q69" i="13"/>
  <c r="R69" i="13"/>
  <c r="U69" i="13" s="1"/>
  <c r="S69" i="13"/>
  <c r="T69" i="13"/>
  <c r="M70" i="13"/>
  <c r="N70" i="13"/>
  <c r="O70" i="13"/>
  <c r="P70" i="13"/>
  <c r="Q70" i="13"/>
  <c r="R70" i="13"/>
  <c r="S70" i="13"/>
  <c r="T70" i="13"/>
  <c r="M71" i="13"/>
  <c r="N71" i="13"/>
  <c r="O71" i="13"/>
  <c r="P71" i="13"/>
  <c r="Q71" i="13"/>
  <c r="R71" i="13"/>
  <c r="U71" i="13" s="1"/>
  <c r="S71" i="13"/>
  <c r="T71" i="13"/>
  <c r="M72" i="13"/>
  <c r="N72" i="13"/>
  <c r="O72" i="13"/>
  <c r="P72" i="13"/>
  <c r="Q72" i="13"/>
  <c r="R72" i="13"/>
  <c r="U72" i="13" s="1"/>
  <c r="S72" i="13"/>
  <c r="T72" i="13"/>
  <c r="M73" i="13"/>
  <c r="N73" i="13"/>
  <c r="O73" i="13"/>
  <c r="P73" i="13"/>
  <c r="Q73" i="13"/>
  <c r="R73" i="13"/>
  <c r="U73" i="13" s="1"/>
  <c r="S73" i="13"/>
  <c r="T73" i="13"/>
  <c r="M74" i="13"/>
  <c r="N74" i="13"/>
  <c r="O74" i="13"/>
  <c r="P74" i="13"/>
  <c r="Q74" i="13"/>
  <c r="R74" i="13"/>
  <c r="U74" i="13" s="1"/>
  <c r="S74" i="13"/>
  <c r="T74" i="13"/>
  <c r="M75" i="13"/>
  <c r="N75" i="13"/>
  <c r="O75" i="13"/>
  <c r="P75" i="13"/>
  <c r="Q75" i="13"/>
  <c r="R75" i="13"/>
  <c r="U75" i="13" s="1"/>
  <c r="S75" i="13"/>
  <c r="T75" i="13"/>
  <c r="M76" i="13"/>
  <c r="N76" i="13"/>
  <c r="O76" i="13"/>
  <c r="P76" i="13"/>
  <c r="Q76" i="13"/>
  <c r="R76" i="13"/>
  <c r="U76" i="13" s="1"/>
  <c r="S76" i="13"/>
  <c r="T76" i="13"/>
  <c r="M77" i="13"/>
  <c r="N77" i="13"/>
  <c r="O77" i="13"/>
  <c r="P77" i="13"/>
  <c r="Q77" i="13"/>
  <c r="R77" i="13"/>
  <c r="U77" i="13" s="1"/>
  <c r="S77" i="13"/>
  <c r="T77" i="13"/>
  <c r="M78" i="13"/>
  <c r="N78" i="13"/>
  <c r="O78" i="13"/>
  <c r="P78" i="13"/>
  <c r="Q78" i="13"/>
  <c r="R78" i="13"/>
  <c r="S78" i="13"/>
  <c r="T78" i="13"/>
  <c r="M79" i="13"/>
  <c r="N79" i="13"/>
  <c r="O79" i="13"/>
  <c r="P79" i="13"/>
  <c r="Q79" i="13"/>
  <c r="R79" i="13"/>
  <c r="U79" i="13" s="1"/>
  <c r="S79" i="13"/>
  <c r="T79" i="13"/>
  <c r="M80" i="13"/>
  <c r="N80" i="13"/>
  <c r="O80" i="13"/>
  <c r="P80" i="13"/>
  <c r="Q80" i="13"/>
  <c r="R80" i="13"/>
  <c r="U80" i="13" s="1"/>
  <c r="S80" i="13"/>
  <c r="T80" i="13"/>
  <c r="M81" i="13"/>
  <c r="N81" i="13"/>
  <c r="O81" i="13"/>
  <c r="P81" i="13"/>
  <c r="Q81" i="13"/>
  <c r="R81" i="13"/>
  <c r="U81" i="13" s="1"/>
  <c r="S81" i="13"/>
  <c r="T81" i="13"/>
  <c r="M82" i="13"/>
  <c r="N82" i="13"/>
  <c r="O82" i="13"/>
  <c r="P82" i="13"/>
  <c r="Q82" i="13"/>
  <c r="R82" i="13"/>
  <c r="U82" i="13" s="1"/>
  <c r="S82" i="13"/>
  <c r="T82" i="13"/>
  <c r="M83" i="13"/>
  <c r="N83" i="13"/>
  <c r="O83" i="13"/>
  <c r="P83" i="13"/>
  <c r="Q83" i="13"/>
  <c r="R83" i="13"/>
  <c r="U83" i="13" s="1"/>
  <c r="S83" i="13"/>
  <c r="T83" i="13"/>
  <c r="M84" i="13"/>
  <c r="N84" i="13"/>
  <c r="O84" i="13"/>
  <c r="P84" i="13"/>
  <c r="Q84" i="13"/>
  <c r="R84" i="13"/>
  <c r="U84" i="13" s="1"/>
  <c r="S84" i="13"/>
  <c r="T84" i="13"/>
  <c r="M85" i="13"/>
  <c r="N85" i="13"/>
  <c r="O85" i="13"/>
  <c r="P85" i="13"/>
  <c r="Q85" i="13"/>
  <c r="R85" i="13"/>
  <c r="U85" i="13" s="1"/>
  <c r="S85" i="13"/>
  <c r="T85" i="13"/>
  <c r="N7" i="13"/>
  <c r="O7" i="13"/>
  <c r="P7" i="13"/>
  <c r="Q7" i="13"/>
  <c r="R7" i="13"/>
  <c r="S7" i="13"/>
  <c r="T7" i="13"/>
  <c r="M7" i="13"/>
  <c r="U14" i="13"/>
  <c r="U22" i="13"/>
  <c r="U30" i="13"/>
  <c r="U38" i="13"/>
  <c r="U46" i="13"/>
  <c r="U54" i="13"/>
  <c r="U62" i="13"/>
  <c r="U70" i="13"/>
  <c r="U78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7" i="13"/>
  <c r="C8" i="13"/>
  <c r="D8" i="13"/>
  <c r="E8" i="13"/>
  <c r="F8" i="13"/>
  <c r="G8" i="13"/>
  <c r="H8" i="13"/>
  <c r="I8" i="13"/>
  <c r="J8" i="13"/>
  <c r="K8" i="13"/>
  <c r="C9" i="13"/>
  <c r="D9" i="13"/>
  <c r="E9" i="13"/>
  <c r="F9" i="13"/>
  <c r="G9" i="13"/>
  <c r="H9" i="13"/>
  <c r="I9" i="13"/>
  <c r="J9" i="13"/>
  <c r="K9" i="13"/>
  <c r="C10" i="13"/>
  <c r="D10" i="13"/>
  <c r="E10" i="13"/>
  <c r="F10" i="13"/>
  <c r="G10" i="13"/>
  <c r="H10" i="13"/>
  <c r="I10" i="13"/>
  <c r="J10" i="13"/>
  <c r="K10" i="13"/>
  <c r="C11" i="13"/>
  <c r="D11" i="13"/>
  <c r="E11" i="13"/>
  <c r="F11" i="13"/>
  <c r="G11" i="13"/>
  <c r="H11" i="13"/>
  <c r="I11" i="13"/>
  <c r="J11" i="13"/>
  <c r="K11" i="13"/>
  <c r="C12" i="13"/>
  <c r="D12" i="13"/>
  <c r="E12" i="13"/>
  <c r="F12" i="13"/>
  <c r="G12" i="13"/>
  <c r="H12" i="13"/>
  <c r="I12" i="13"/>
  <c r="J12" i="13"/>
  <c r="K12" i="13"/>
  <c r="C13" i="13"/>
  <c r="D13" i="13"/>
  <c r="E13" i="13"/>
  <c r="F13" i="13"/>
  <c r="G13" i="13"/>
  <c r="H13" i="13"/>
  <c r="I13" i="13"/>
  <c r="J13" i="13"/>
  <c r="K13" i="13"/>
  <c r="C14" i="13"/>
  <c r="D14" i="13"/>
  <c r="E14" i="13"/>
  <c r="F14" i="13"/>
  <c r="G14" i="13"/>
  <c r="H14" i="13"/>
  <c r="I14" i="13"/>
  <c r="J14" i="13"/>
  <c r="K14" i="13"/>
  <c r="C15" i="13"/>
  <c r="D15" i="13"/>
  <c r="E15" i="13"/>
  <c r="F15" i="13"/>
  <c r="G15" i="13"/>
  <c r="H15" i="13"/>
  <c r="I15" i="13"/>
  <c r="J15" i="13"/>
  <c r="K15" i="13"/>
  <c r="C16" i="13"/>
  <c r="D16" i="13"/>
  <c r="E16" i="13"/>
  <c r="F16" i="13"/>
  <c r="G16" i="13"/>
  <c r="H16" i="13"/>
  <c r="I16" i="13"/>
  <c r="J16" i="13"/>
  <c r="K16" i="13"/>
  <c r="C17" i="13"/>
  <c r="D17" i="13"/>
  <c r="E17" i="13"/>
  <c r="F17" i="13"/>
  <c r="G17" i="13"/>
  <c r="H17" i="13"/>
  <c r="I17" i="13"/>
  <c r="J17" i="13"/>
  <c r="K17" i="13"/>
  <c r="C18" i="13"/>
  <c r="D18" i="13"/>
  <c r="E18" i="13"/>
  <c r="F18" i="13"/>
  <c r="G18" i="13"/>
  <c r="H18" i="13"/>
  <c r="I18" i="13"/>
  <c r="J18" i="13"/>
  <c r="K18" i="13"/>
  <c r="C19" i="13"/>
  <c r="D19" i="13"/>
  <c r="E19" i="13"/>
  <c r="F19" i="13"/>
  <c r="G19" i="13"/>
  <c r="H19" i="13"/>
  <c r="I19" i="13"/>
  <c r="J19" i="13"/>
  <c r="K19" i="13"/>
  <c r="C20" i="13"/>
  <c r="D20" i="13"/>
  <c r="E20" i="13"/>
  <c r="F20" i="13"/>
  <c r="G20" i="13"/>
  <c r="H20" i="13"/>
  <c r="I20" i="13"/>
  <c r="J20" i="13"/>
  <c r="K20" i="13"/>
  <c r="C21" i="13"/>
  <c r="D21" i="13"/>
  <c r="E21" i="13"/>
  <c r="F21" i="13"/>
  <c r="G21" i="13"/>
  <c r="H21" i="13"/>
  <c r="I21" i="13"/>
  <c r="J21" i="13"/>
  <c r="K21" i="13"/>
  <c r="C22" i="13"/>
  <c r="D22" i="13"/>
  <c r="E22" i="13"/>
  <c r="F22" i="13"/>
  <c r="G22" i="13"/>
  <c r="H22" i="13"/>
  <c r="I22" i="13"/>
  <c r="J22" i="13"/>
  <c r="K22" i="13"/>
  <c r="C23" i="13"/>
  <c r="D23" i="13"/>
  <c r="E23" i="13"/>
  <c r="F23" i="13"/>
  <c r="G23" i="13"/>
  <c r="H23" i="13"/>
  <c r="I23" i="13"/>
  <c r="J23" i="13"/>
  <c r="K23" i="13"/>
  <c r="C24" i="13"/>
  <c r="D24" i="13"/>
  <c r="E24" i="13"/>
  <c r="F24" i="13"/>
  <c r="G24" i="13"/>
  <c r="H24" i="13"/>
  <c r="I24" i="13"/>
  <c r="J24" i="13"/>
  <c r="K24" i="13"/>
  <c r="C25" i="13"/>
  <c r="D25" i="13"/>
  <c r="E25" i="13"/>
  <c r="F25" i="13"/>
  <c r="G25" i="13"/>
  <c r="H25" i="13"/>
  <c r="I25" i="13"/>
  <c r="J25" i="13"/>
  <c r="K25" i="13"/>
  <c r="C26" i="13"/>
  <c r="D26" i="13"/>
  <c r="E26" i="13"/>
  <c r="F26" i="13"/>
  <c r="G26" i="13"/>
  <c r="H26" i="13"/>
  <c r="I26" i="13"/>
  <c r="J26" i="13"/>
  <c r="K26" i="13"/>
  <c r="C27" i="13"/>
  <c r="D27" i="13"/>
  <c r="E27" i="13"/>
  <c r="F27" i="13"/>
  <c r="G27" i="13"/>
  <c r="H27" i="13"/>
  <c r="I27" i="13"/>
  <c r="J27" i="13"/>
  <c r="K27" i="13"/>
  <c r="C28" i="13"/>
  <c r="D28" i="13"/>
  <c r="E28" i="13"/>
  <c r="F28" i="13"/>
  <c r="G28" i="13"/>
  <c r="H28" i="13"/>
  <c r="I28" i="13"/>
  <c r="J28" i="13"/>
  <c r="K28" i="13"/>
  <c r="C29" i="13"/>
  <c r="D29" i="13"/>
  <c r="E29" i="13"/>
  <c r="F29" i="13"/>
  <c r="G29" i="13"/>
  <c r="H29" i="13"/>
  <c r="I29" i="13"/>
  <c r="J29" i="13"/>
  <c r="K29" i="13"/>
  <c r="C30" i="13"/>
  <c r="D30" i="13"/>
  <c r="E30" i="13"/>
  <c r="F30" i="13"/>
  <c r="G30" i="13"/>
  <c r="H30" i="13"/>
  <c r="I30" i="13"/>
  <c r="J30" i="13"/>
  <c r="K30" i="13"/>
  <c r="C31" i="13"/>
  <c r="D31" i="13"/>
  <c r="E31" i="13"/>
  <c r="F31" i="13"/>
  <c r="G31" i="13"/>
  <c r="H31" i="13"/>
  <c r="I31" i="13"/>
  <c r="J31" i="13"/>
  <c r="K31" i="13"/>
  <c r="C32" i="13"/>
  <c r="D32" i="13"/>
  <c r="E32" i="13"/>
  <c r="F32" i="13"/>
  <c r="G32" i="13"/>
  <c r="H32" i="13"/>
  <c r="I32" i="13"/>
  <c r="J32" i="13"/>
  <c r="K32" i="13"/>
  <c r="C33" i="13"/>
  <c r="D33" i="13"/>
  <c r="E33" i="13"/>
  <c r="F33" i="13"/>
  <c r="G33" i="13"/>
  <c r="H33" i="13"/>
  <c r="I33" i="13"/>
  <c r="J33" i="13"/>
  <c r="K33" i="13"/>
  <c r="C34" i="13"/>
  <c r="D34" i="13"/>
  <c r="E34" i="13"/>
  <c r="F34" i="13"/>
  <c r="G34" i="13"/>
  <c r="H34" i="13"/>
  <c r="I34" i="13"/>
  <c r="J34" i="13"/>
  <c r="K34" i="13"/>
  <c r="C35" i="13"/>
  <c r="D35" i="13"/>
  <c r="E35" i="13"/>
  <c r="F35" i="13"/>
  <c r="G35" i="13"/>
  <c r="H35" i="13"/>
  <c r="I35" i="13"/>
  <c r="J35" i="13"/>
  <c r="K35" i="13"/>
  <c r="C36" i="13"/>
  <c r="D36" i="13"/>
  <c r="E36" i="13"/>
  <c r="F36" i="13"/>
  <c r="G36" i="13"/>
  <c r="H36" i="13"/>
  <c r="I36" i="13"/>
  <c r="J36" i="13"/>
  <c r="K36" i="13"/>
  <c r="C37" i="13"/>
  <c r="D37" i="13"/>
  <c r="E37" i="13"/>
  <c r="F37" i="13"/>
  <c r="G37" i="13"/>
  <c r="H37" i="13"/>
  <c r="I37" i="13"/>
  <c r="J37" i="13"/>
  <c r="K37" i="13"/>
  <c r="C38" i="13"/>
  <c r="D38" i="13"/>
  <c r="E38" i="13"/>
  <c r="F38" i="13"/>
  <c r="G38" i="13"/>
  <c r="H38" i="13"/>
  <c r="I38" i="13"/>
  <c r="J38" i="13"/>
  <c r="K38" i="13"/>
  <c r="C39" i="13"/>
  <c r="D39" i="13"/>
  <c r="E39" i="13"/>
  <c r="F39" i="13"/>
  <c r="G39" i="13"/>
  <c r="H39" i="13"/>
  <c r="I39" i="13"/>
  <c r="J39" i="13"/>
  <c r="K39" i="13"/>
  <c r="C40" i="13"/>
  <c r="D40" i="13"/>
  <c r="E40" i="13"/>
  <c r="F40" i="13"/>
  <c r="G40" i="13"/>
  <c r="H40" i="13"/>
  <c r="I40" i="13"/>
  <c r="J40" i="13"/>
  <c r="K40" i="13"/>
  <c r="C41" i="13"/>
  <c r="D41" i="13"/>
  <c r="E41" i="13"/>
  <c r="F41" i="13"/>
  <c r="G41" i="13"/>
  <c r="H41" i="13"/>
  <c r="I41" i="13"/>
  <c r="J41" i="13"/>
  <c r="K41" i="13"/>
  <c r="C42" i="13"/>
  <c r="D42" i="13"/>
  <c r="E42" i="13"/>
  <c r="F42" i="13"/>
  <c r="G42" i="13"/>
  <c r="H42" i="13"/>
  <c r="I42" i="13"/>
  <c r="J42" i="13"/>
  <c r="K42" i="13"/>
  <c r="C43" i="13"/>
  <c r="D43" i="13"/>
  <c r="E43" i="13"/>
  <c r="F43" i="13"/>
  <c r="G43" i="13"/>
  <c r="H43" i="13"/>
  <c r="I43" i="13"/>
  <c r="J43" i="13"/>
  <c r="K43" i="13"/>
  <c r="C44" i="13"/>
  <c r="D44" i="13"/>
  <c r="E44" i="13"/>
  <c r="F44" i="13"/>
  <c r="G44" i="13"/>
  <c r="H44" i="13"/>
  <c r="I44" i="13"/>
  <c r="J44" i="13"/>
  <c r="K44" i="13"/>
  <c r="C45" i="13"/>
  <c r="D45" i="13"/>
  <c r="E45" i="13"/>
  <c r="F45" i="13"/>
  <c r="G45" i="13"/>
  <c r="H45" i="13"/>
  <c r="I45" i="13"/>
  <c r="J45" i="13"/>
  <c r="K45" i="13"/>
  <c r="C46" i="13"/>
  <c r="D46" i="13"/>
  <c r="E46" i="13"/>
  <c r="F46" i="13"/>
  <c r="G46" i="13"/>
  <c r="H46" i="13"/>
  <c r="I46" i="13"/>
  <c r="J46" i="13"/>
  <c r="K46" i="13"/>
  <c r="C47" i="13"/>
  <c r="D47" i="13"/>
  <c r="E47" i="13"/>
  <c r="F47" i="13"/>
  <c r="G47" i="13"/>
  <c r="H47" i="13"/>
  <c r="I47" i="13"/>
  <c r="J47" i="13"/>
  <c r="K47" i="13"/>
  <c r="C48" i="13"/>
  <c r="D48" i="13"/>
  <c r="E48" i="13"/>
  <c r="F48" i="13"/>
  <c r="G48" i="13"/>
  <c r="H48" i="13"/>
  <c r="I48" i="13"/>
  <c r="J48" i="13"/>
  <c r="K48" i="13"/>
  <c r="C49" i="13"/>
  <c r="D49" i="13"/>
  <c r="E49" i="13"/>
  <c r="F49" i="13"/>
  <c r="G49" i="13"/>
  <c r="H49" i="13"/>
  <c r="I49" i="13"/>
  <c r="J49" i="13"/>
  <c r="K49" i="13"/>
  <c r="C50" i="13"/>
  <c r="D50" i="13"/>
  <c r="E50" i="13"/>
  <c r="F50" i="13"/>
  <c r="G50" i="13"/>
  <c r="H50" i="13"/>
  <c r="I50" i="13"/>
  <c r="J50" i="13"/>
  <c r="K50" i="13"/>
  <c r="C51" i="13"/>
  <c r="D51" i="13"/>
  <c r="E51" i="13"/>
  <c r="F51" i="13"/>
  <c r="G51" i="13"/>
  <c r="H51" i="13"/>
  <c r="I51" i="13"/>
  <c r="J51" i="13"/>
  <c r="K51" i="13"/>
  <c r="C52" i="13"/>
  <c r="D52" i="13"/>
  <c r="E52" i="13"/>
  <c r="F52" i="13"/>
  <c r="G52" i="13"/>
  <c r="H52" i="13"/>
  <c r="I52" i="13"/>
  <c r="J52" i="13"/>
  <c r="K52" i="13"/>
  <c r="C53" i="13"/>
  <c r="D53" i="13"/>
  <c r="E53" i="13"/>
  <c r="F53" i="13"/>
  <c r="G53" i="13"/>
  <c r="H53" i="13"/>
  <c r="I53" i="13"/>
  <c r="J53" i="13"/>
  <c r="K53" i="13"/>
  <c r="C54" i="13"/>
  <c r="D54" i="13"/>
  <c r="E54" i="13"/>
  <c r="F54" i="13"/>
  <c r="G54" i="13"/>
  <c r="H54" i="13"/>
  <c r="I54" i="13"/>
  <c r="J54" i="13"/>
  <c r="K54" i="13"/>
  <c r="C55" i="13"/>
  <c r="D55" i="13"/>
  <c r="E55" i="13"/>
  <c r="F55" i="13"/>
  <c r="G55" i="13"/>
  <c r="H55" i="13"/>
  <c r="I55" i="13"/>
  <c r="J55" i="13"/>
  <c r="K55" i="13"/>
  <c r="C56" i="13"/>
  <c r="D56" i="13"/>
  <c r="E56" i="13"/>
  <c r="F56" i="13"/>
  <c r="G56" i="13"/>
  <c r="H56" i="13"/>
  <c r="I56" i="13"/>
  <c r="J56" i="13"/>
  <c r="K56" i="13"/>
  <c r="C57" i="13"/>
  <c r="D57" i="13"/>
  <c r="E57" i="13"/>
  <c r="F57" i="13"/>
  <c r="G57" i="13"/>
  <c r="H57" i="13"/>
  <c r="I57" i="13"/>
  <c r="J57" i="13"/>
  <c r="K57" i="13"/>
  <c r="C58" i="13"/>
  <c r="D58" i="13"/>
  <c r="E58" i="13"/>
  <c r="F58" i="13"/>
  <c r="G58" i="13"/>
  <c r="H58" i="13"/>
  <c r="I58" i="13"/>
  <c r="J58" i="13"/>
  <c r="K58" i="13"/>
  <c r="C59" i="13"/>
  <c r="D59" i="13"/>
  <c r="E59" i="13"/>
  <c r="F59" i="13"/>
  <c r="G59" i="13"/>
  <c r="H59" i="13"/>
  <c r="I59" i="13"/>
  <c r="J59" i="13"/>
  <c r="K59" i="13"/>
  <c r="C60" i="13"/>
  <c r="D60" i="13"/>
  <c r="E60" i="13"/>
  <c r="F60" i="13"/>
  <c r="G60" i="13"/>
  <c r="H60" i="13"/>
  <c r="I60" i="13"/>
  <c r="J60" i="13"/>
  <c r="K60" i="13"/>
  <c r="C61" i="13"/>
  <c r="D61" i="13"/>
  <c r="E61" i="13"/>
  <c r="F61" i="13"/>
  <c r="G61" i="13"/>
  <c r="H61" i="13"/>
  <c r="I61" i="13"/>
  <c r="J61" i="13"/>
  <c r="K61" i="13"/>
  <c r="C62" i="13"/>
  <c r="D62" i="13"/>
  <c r="E62" i="13"/>
  <c r="F62" i="13"/>
  <c r="G62" i="13"/>
  <c r="H62" i="13"/>
  <c r="I62" i="13"/>
  <c r="J62" i="13"/>
  <c r="K62" i="13"/>
  <c r="C63" i="13"/>
  <c r="D63" i="13"/>
  <c r="E63" i="13"/>
  <c r="F63" i="13"/>
  <c r="G63" i="13"/>
  <c r="H63" i="13"/>
  <c r="I63" i="13"/>
  <c r="J63" i="13"/>
  <c r="K63" i="13"/>
  <c r="C64" i="13"/>
  <c r="D64" i="13"/>
  <c r="E64" i="13"/>
  <c r="F64" i="13"/>
  <c r="G64" i="13"/>
  <c r="H64" i="13"/>
  <c r="I64" i="13"/>
  <c r="J64" i="13"/>
  <c r="K64" i="13"/>
  <c r="C65" i="13"/>
  <c r="D65" i="13"/>
  <c r="E65" i="13"/>
  <c r="F65" i="13"/>
  <c r="G65" i="13"/>
  <c r="H65" i="13"/>
  <c r="I65" i="13"/>
  <c r="J65" i="13"/>
  <c r="K65" i="13"/>
  <c r="C66" i="13"/>
  <c r="D66" i="13"/>
  <c r="E66" i="13"/>
  <c r="F66" i="13"/>
  <c r="G66" i="13"/>
  <c r="H66" i="13"/>
  <c r="I66" i="13"/>
  <c r="J66" i="13"/>
  <c r="K66" i="13"/>
  <c r="C67" i="13"/>
  <c r="D67" i="13"/>
  <c r="E67" i="13"/>
  <c r="F67" i="13"/>
  <c r="G67" i="13"/>
  <c r="H67" i="13"/>
  <c r="I67" i="13"/>
  <c r="J67" i="13"/>
  <c r="K67" i="13"/>
  <c r="C68" i="13"/>
  <c r="D68" i="13"/>
  <c r="E68" i="13"/>
  <c r="F68" i="13"/>
  <c r="G68" i="13"/>
  <c r="H68" i="13"/>
  <c r="I68" i="13"/>
  <c r="J68" i="13"/>
  <c r="K68" i="13"/>
  <c r="C69" i="13"/>
  <c r="D69" i="13"/>
  <c r="E69" i="13"/>
  <c r="F69" i="13"/>
  <c r="G69" i="13"/>
  <c r="H69" i="13"/>
  <c r="I69" i="13"/>
  <c r="J69" i="13"/>
  <c r="K69" i="13"/>
  <c r="C70" i="13"/>
  <c r="D70" i="13"/>
  <c r="E70" i="13"/>
  <c r="F70" i="13"/>
  <c r="G70" i="13"/>
  <c r="H70" i="13"/>
  <c r="I70" i="13"/>
  <c r="J70" i="13"/>
  <c r="K70" i="13"/>
  <c r="C71" i="13"/>
  <c r="D71" i="13"/>
  <c r="E71" i="13"/>
  <c r="F71" i="13"/>
  <c r="G71" i="13"/>
  <c r="H71" i="13"/>
  <c r="I71" i="13"/>
  <c r="J71" i="13"/>
  <c r="K71" i="13"/>
  <c r="C72" i="13"/>
  <c r="D72" i="13"/>
  <c r="E72" i="13"/>
  <c r="F72" i="13"/>
  <c r="G72" i="13"/>
  <c r="H72" i="13"/>
  <c r="I72" i="13"/>
  <c r="J72" i="13"/>
  <c r="K72" i="13"/>
  <c r="C73" i="13"/>
  <c r="D73" i="13"/>
  <c r="E73" i="13"/>
  <c r="F73" i="13"/>
  <c r="G73" i="13"/>
  <c r="H73" i="13"/>
  <c r="I73" i="13"/>
  <c r="J73" i="13"/>
  <c r="K73" i="13"/>
  <c r="C74" i="13"/>
  <c r="D74" i="13"/>
  <c r="E74" i="13"/>
  <c r="F74" i="13"/>
  <c r="G74" i="13"/>
  <c r="H74" i="13"/>
  <c r="I74" i="13"/>
  <c r="J74" i="13"/>
  <c r="K74" i="13"/>
  <c r="C75" i="13"/>
  <c r="D75" i="13"/>
  <c r="E75" i="13"/>
  <c r="F75" i="13"/>
  <c r="G75" i="13"/>
  <c r="H75" i="13"/>
  <c r="I75" i="13"/>
  <c r="J75" i="13"/>
  <c r="K75" i="13"/>
  <c r="C76" i="13"/>
  <c r="D76" i="13"/>
  <c r="E76" i="13"/>
  <c r="F76" i="13"/>
  <c r="G76" i="13"/>
  <c r="H76" i="13"/>
  <c r="I76" i="13"/>
  <c r="J76" i="13"/>
  <c r="K76" i="13"/>
  <c r="C77" i="13"/>
  <c r="D77" i="13"/>
  <c r="E77" i="13"/>
  <c r="F77" i="13"/>
  <c r="G77" i="13"/>
  <c r="H77" i="13"/>
  <c r="I77" i="13"/>
  <c r="J77" i="13"/>
  <c r="K77" i="13"/>
  <c r="C78" i="13"/>
  <c r="D78" i="13"/>
  <c r="E78" i="13"/>
  <c r="F78" i="13"/>
  <c r="G78" i="13"/>
  <c r="H78" i="13"/>
  <c r="I78" i="13"/>
  <c r="J78" i="13"/>
  <c r="K78" i="13"/>
  <c r="C79" i="13"/>
  <c r="D79" i="13"/>
  <c r="E79" i="13"/>
  <c r="F79" i="13"/>
  <c r="G79" i="13"/>
  <c r="H79" i="13"/>
  <c r="I79" i="13"/>
  <c r="J79" i="13"/>
  <c r="K79" i="13"/>
  <c r="C80" i="13"/>
  <c r="D80" i="13"/>
  <c r="E80" i="13"/>
  <c r="F80" i="13"/>
  <c r="G80" i="13"/>
  <c r="H80" i="13"/>
  <c r="I80" i="13"/>
  <c r="J80" i="13"/>
  <c r="K80" i="13"/>
  <c r="C81" i="13"/>
  <c r="D81" i="13"/>
  <c r="E81" i="13"/>
  <c r="F81" i="13"/>
  <c r="G81" i="13"/>
  <c r="H81" i="13"/>
  <c r="I81" i="13"/>
  <c r="J81" i="13"/>
  <c r="K81" i="13"/>
  <c r="C82" i="13"/>
  <c r="D82" i="13"/>
  <c r="E82" i="13"/>
  <c r="F82" i="13"/>
  <c r="G82" i="13"/>
  <c r="H82" i="13"/>
  <c r="I82" i="13"/>
  <c r="J82" i="13"/>
  <c r="K82" i="13"/>
  <c r="C83" i="13"/>
  <c r="D83" i="13"/>
  <c r="E83" i="13"/>
  <c r="F83" i="13"/>
  <c r="G83" i="13"/>
  <c r="H83" i="13"/>
  <c r="I83" i="13"/>
  <c r="J83" i="13"/>
  <c r="K83" i="13"/>
  <c r="C84" i="13"/>
  <c r="D84" i="13"/>
  <c r="E84" i="13"/>
  <c r="F84" i="13"/>
  <c r="G84" i="13"/>
  <c r="H84" i="13"/>
  <c r="I84" i="13"/>
  <c r="J84" i="13"/>
  <c r="K84" i="13"/>
  <c r="C85" i="13"/>
  <c r="D85" i="13"/>
  <c r="E85" i="13"/>
  <c r="F85" i="13"/>
  <c r="G85" i="13"/>
  <c r="H85" i="13"/>
  <c r="I85" i="13"/>
  <c r="J85" i="13"/>
  <c r="K85" i="13"/>
  <c r="D7" i="13"/>
  <c r="E7" i="13"/>
  <c r="F7" i="13"/>
  <c r="G7" i="13"/>
  <c r="H7" i="13"/>
  <c r="I7" i="13"/>
  <c r="J7" i="13"/>
  <c r="K7" i="13"/>
  <c r="C7" i="13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5" i="10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5" i="5"/>
  <c r="G6" i="7"/>
  <c r="AA9" i="13"/>
  <c r="AB9" i="13"/>
  <c r="G7" i="7"/>
  <c r="AA10" i="13"/>
  <c r="AB10" i="13"/>
  <c r="G8" i="7"/>
  <c r="AA11" i="13"/>
  <c r="AB11" i="13"/>
  <c r="G9" i="7"/>
  <c r="AA12" i="13"/>
  <c r="AB12" i="13"/>
  <c r="G10" i="7"/>
  <c r="AB13" i="13"/>
  <c r="G11" i="7"/>
  <c r="AA14" i="13"/>
  <c r="G12" i="7"/>
  <c r="AB16" i="13"/>
  <c r="G14" i="7"/>
  <c r="AA17" i="13"/>
  <c r="AB17" i="13"/>
  <c r="G15" i="7"/>
  <c r="AA18" i="13"/>
  <c r="AB18" i="13"/>
  <c r="G16" i="7"/>
  <c r="AA19" i="13"/>
  <c r="AB19" i="13"/>
  <c r="G17" i="7"/>
  <c r="AA20" i="13"/>
  <c r="AB20" i="13"/>
  <c r="G18" i="7"/>
  <c r="AB21" i="13"/>
  <c r="G19" i="7"/>
  <c r="AA22" i="13"/>
  <c r="G20" i="7"/>
  <c r="G22" i="7"/>
  <c r="AA25" i="13"/>
  <c r="AB25" i="13"/>
  <c r="G23" i="7"/>
  <c r="AA26" i="13"/>
  <c r="AB26" i="13"/>
  <c r="G24" i="7"/>
  <c r="AA27" i="13"/>
  <c r="AB27" i="13"/>
  <c r="G25" i="7"/>
  <c r="AA28" i="13"/>
  <c r="AB28" i="13"/>
  <c r="G26" i="7"/>
  <c r="AB29" i="13"/>
  <c r="G27" i="7"/>
  <c r="AA30" i="13"/>
  <c r="G28" i="7"/>
  <c r="AB32" i="13"/>
  <c r="G30" i="7"/>
  <c r="AA33" i="13"/>
  <c r="AB33" i="13"/>
  <c r="G31" i="7"/>
  <c r="AA34" i="13"/>
  <c r="AB34" i="13"/>
  <c r="G32" i="7"/>
  <c r="AA35" i="13"/>
  <c r="AB35" i="13"/>
  <c r="G33" i="7"/>
  <c r="AA36" i="13"/>
  <c r="AB36" i="13"/>
  <c r="G34" i="7"/>
  <c r="AB37" i="13"/>
  <c r="G35" i="7"/>
  <c r="AA38" i="13"/>
  <c r="G36" i="7"/>
  <c r="G38" i="7"/>
  <c r="AA41" i="13"/>
  <c r="AB41" i="13"/>
  <c r="G39" i="7"/>
  <c r="AA42" i="13"/>
  <c r="AB42" i="13"/>
  <c r="G40" i="7"/>
  <c r="AA43" i="13"/>
  <c r="AB43" i="13"/>
  <c r="G41" i="7"/>
  <c r="AA44" i="13"/>
  <c r="AB44" i="13"/>
  <c r="G42" i="7"/>
  <c r="AA45" i="13"/>
  <c r="AB45" i="13"/>
  <c r="G43" i="7"/>
  <c r="AA46" i="13"/>
  <c r="G44" i="7"/>
  <c r="AB48" i="13"/>
  <c r="G46" i="7"/>
  <c r="AA49" i="13"/>
  <c r="AB49" i="13"/>
  <c r="G47" i="7"/>
  <c r="AA50" i="13"/>
  <c r="AB50" i="13"/>
  <c r="G48" i="7"/>
  <c r="AA51" i="13"/>
  <c r="AB51" i="13"/>
  <c r="G49" i="7"/>
  <c r="AA52" i="13"/>
  <c r="AB52" i="13"/>
  <c r="G50" i="7"/>
  <c r="AB53" i="13"/>
  <c r="G51" i="7"/>
  <c r="AA54" i="13"/>
  <c r="G52" i="7"/>
  <c r="G54" i="7"/>
  <c r="AA57" i="13"/>
  <c r="AB57" i="13"/>
  <c r="G55" i="7"/>
  <c r="AA58" i="13"/>
  <c r="AB58" i="13"/>
  <c r="G56" i="7"/>
  <c r="AA59" i="13"/>
  <c r="AB59" i="13"/>
  <c r="G57" i="7"/>
  <c r="AA60" i="13"/>
  <c r="AB60" i="13"/>
  <c r="G58" i="7"/>
  <c r="AA61" i="13"/>
  <c r="AB61" i="13"/>
  <c r="G59" i="7"/>
  <c r="AA62" i="13"/>
  <c r="G60" i="7"/>
  <c r="G62" i="7"/>
  <c r="AA65" i="13"/>
  <c r="AB65" i="13"/>
  <c r="G63" i="7"/>
  <c r="AA66" i="13"/>
  <c r="AB66" i="13"/>
  <c r="G64" i="7"/>
  <c r="AA67" i="13"/>
  <c r="AB67" i="13"/>
  <c r="G65" i="7"/>
  <c r="AA68" i="13"/>
  <c r="AB68" i="13"/>
  <c r="G66" i="7"/>
  <c r="AB69" i="13"/>
  <c r="G67" i="7"/>
  <c r="AA70" i="13"/>
  <c r="G68" i="7"/>
  <c r="G70" i="7"/>
  <c r="AA73" i="13"/>
  <c r="AB73" i="13"/>
  <c r="G71" i="7"/>
  <c r="AA74" i="13"/>
  <c r="AB74" i="13"/>
  <c r="G72" i="7"/>
  <c r="AA75" i="13"/>
  <c r="AB75" i="13"/>
  <c r="G73" i="7"/>
  <c r="AA76" i="13"/>
  <c r="AB76" i="13"/>
  <c r="G74" i="7"/>
  <c r="AB77" i="13"/>
  <c r="G75" i="7"/>
  <c r="AA78" i="13"/>
  <c r="G76" i="7"/>
  <c r="G78" i="7"/>
  <c r="AA81" i="13"/>
  <c r="AB81" i="13"/>
  <c r="G79" i="7"/>
  <c r="AA82" i="13"/>
  <c r="AB82" i="13"/>
  <c r="G80" i="7"/>
  <c r="AA83" i="13"/>
  <c r="AB83" i="13"/>
  <c r="G81" i="7"/>
  <c r="AA84" i="13"/>
  <c r="AB84" i="13"/>
  <c r="G82" i="7"/>
  <c r="AB85" i="13"/>
  <c r="G83" i="7"/>
  <c r="AA7" i="13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M35" i="11"/>
  <c r="N35" i="11"/>
  <c r="O35" i="11"/>
  <c r="P35" i="11"/>
  <c r="Q35" i="11"/>
  <c r="R35" i="11"/>
  <c r="S35" i="11"/>
  <c r="T35" i="11"/>
  <c r="U35" i="11"/>
  <c r="M36" i="11"/>
  <c r="N36" i="11"/>
  <c r="O36" i="11"/>
  <c r="P36" i="11"/>
  <c r="Q36" i="11"/>
  <c r="R36" i="11"/>
  <c r="S36" i="11"/>
  <c r="T36" i="11"/>
  <c r="U36" i="11"/>
  <c r="M37" i="11"/>
  <c r="N37" i="11"/>
  <c r="O37" i="11"/>
  <c r="P37" i="11"/>
  <c r="Q37" i="11"/>
  <c r="R37" i="11"/>
  <c r="S37" i="11"/>
  <c r="T37" i="11"/>
  <c r="U37" i="11"/>
  <c r="M38" i="11"/>
  <c r="N38" i="11"/>
  <c r="O38" i="11"/>
  <c r="P38" i="11"/>
  <c r="Q38" i="11"/>
  <c r="R38" i="11"/>
  <c r="S38" i="11"/>
  <c r="T38" i="11"/>
  <c r="U38" i="11"/>
  <c r="M39" i="11"/>
  <c r="N39" i="11"/>
  <c r="O39" i="11"/>
  <c r="P39" i="11"/>
  <c r="Q39" i="11"/>
  <c r="R39" i="11"/>
  <c r="S39" i="11"/>
  <c r="T39" i="11"/>
  <c r="U39" i="11"/>
  <c r="M40" i="11"/>
  <c r="N40" i="11"/>
  <c r="O40" i="11"/>
  <c r="P40" i="11"/>
  <c r="Q40" i="11"/>
  <c r="R40" i="11"/>
  <c r="S40" i="11"/>
  <c r="T40" i="11"/>
  <c r="U40" i="11"/>
  <c r="M41" i="11"/>
  <c r="N41" i="11"/>
  <c r="O41" i="11"/>
  <c r="P41" i="11"/>
  <c r="Q41" i="11"/>
  <c r="R41" i="11"/>
  <c r="S41" i="11"/>
  <c r="T41" i="11"/>
  <c r="U41" i="11"/>
  <c r="M42" i="11"/>
  <c r="N42" i="11"/>
  <c r="O42" i="11"/>
  <c r="P42" i="11"/>
  <c r="Q42" i="11"/>
  <c r="R42" i="11"/>
  <c r="S42" i="11"/>
  <c r="T42" i="11"/>
  <c r="U42" i="11"/>
  <c r="M43" i="11"/>
  <c r="N43" i="11"/>
  <c r="O43" i="11"/>
  <c r="P43" i="11"/>
  <c r="Q43" i="11"/>
  <c r="R43" i="11"/>
  <c r="S43" i="11"/>
  <c r="T43" i="11"/>
  <c r="U43" i="11"/>
  <c r="M44" i="11"/>
  <c r="N44" i="11"/>
  <c r="O44" i="11"/>
  <c r="P44" i="11"/>
  <c r="Q44" i="11"/>
  <c r="R44" i="11"/>
  <c r="S44" i="11"/>
  <c r="T44" i="11"/>
  <c r="U44" i="11"/>
  <c r="M45" i="11"/>
  <c r="N45" i="11"/>
  <c r="O45" i="11"/>
  <c r="P45" i="11"/>
  <c r="Q45" i="11"/>
  <c r="R45" i="11"/>
  <c r="S45" i="11"/>
  <c r="T45" i="11"/>
  <c r="U45" i="11"/>
  <c r="M46" i="11"/>
  <c r="N46" i="11"/>
  <c r="O46" i="11"/>
  <c r="P46" i="11"/>
  <c r="Q46" i="11"/>
  <c r="R46" i="11"/>
  <c r="S46" i="11"/>
  <c r="T46" i="11"/>
  <c r="U46" i="11"/>
  <c r="M47" i="11"/>
  <c r="N47" i="11"/>
  <c r="O47" i="11"/>
  <c r="P47" i="11"/>
  <c r="Q47" i="11"/>
  <c r="R47" i="11"/>
  <c r="S47" i="11"/>
  <c r="T47" i="11"/>
  <c r="U47" i="11"/>
  <c r="M48" i="11"/>
  <c r="N48" i="11"/>
  <c r="O48" i="11"/>
  <c r="P48" i="11"/>
  <c r="Q48" i="11"/>
  <c r="R48" i="11"/>
  <c r="S48" i="11"/>
  <c r="T48" i="11"/>
  <c r="U48" i="11"/>
  <c r="M49" i="11"/>
  <c r="N49" i="11"/>
  <c r="O49" i="11"/>
  <c r="P49" i="11"/>
  <c r="Q49" i="11"/>
  <c r="R49" i="11"/>
  <c r="S49" i="11"/>
  <c r="T49" i="11"/>
  <c r="U49" i="11"/>
  <c r="M50" i="11"/>
  <c r="N50" i="11"/>
  <c r="O50" i="11"/>
  <c r="P50" i="11"/>
  <c r="Q50" i="11"/>
  <c r="R50" i="11"/>
  <c r="S50" i="11"/>
  <c r="T50" i="11"/>
  <c r="U50" i="11"/>
  <c r="M51" i="11"/>
  <c r="N51" i="11"/>
  <c r="O51" i="11"/>
  <c r="P51" i="11"/>
  <c r="Q51" i="11"/>
  <c r="R51" i="11"/>
  <c r="S51" i="11"/>
  <c r="T51" i="11"/>
  <c r="U51" i="11"/>
  <c r="M52" i="11"/>
  <c r="N52" i="11"/>
  <c r="O52" i="11"/>
  <c r="P52" i="11"/>
  <c r="Q52" i="11"/>
  <c r="R52" i="11"/>
  <c r="S52" i="11"/>
  <c r="T52" i="11"/>
  <c r="U52" i="11"/>
  <c r="M53" i="11"/>
  <c r="N53" i="11"/>
  <c r="O53" i="11"/>
  <c r="P53" i="11"/>
  <c r="Q53" i="11"/>
  <c r="R53" i="11"/>
  <c r="S53" i="11"/>
  <c r="T53" i="11"/>
  <c r="U53" i="11"/>
  <c r="M54" i="11"/>
  <c r="N54" i="11"/>
  <c r="O54" i="11"/>
  <c r="P54" i="11"/>
  <c r="Q54" i="11"/>
  <c r="R54" i="11"/>
  <c r="S54" i="11"/>
  <c r="T54" i="11"/>
  <c r="U54" i="11"/>
  <c r="M55" i="11"/>
  <c r="N55" i="11"/>
  <c r="O55" i="11"/>
  <c r="P55" i="11"/>
  <c r="Q55" i="11"/>
  <c r="R55" i="11"/>
  <c r="S55" i="11"/>
  <c r="T55" i="11"/>
  <c r="U55" i="11"/>
  <c r="M56" i="11"/>
  <c r="N56" i="11"/>
  <c r="O56" i="11"/>
  <c r="P56" i="11"/>
  <c r="Q56" i="11"/>
  <c r="R56" i="11"/>
  <c r="S56" i="11"/>
  <c r="T56" i="11"/>
  <c r="U56" i="11"/>
  <c r="M57" i="11"/>
  <c r="N57" i="11"/>
  <c r="O57" i="11"/>
  <c r="P57" i="11"/>
  <c r="Q57" i="11"/>
  <c r="R57" i="11"/>
  <c r="S57" i="11"/>
  <c r="T57" i="11"/>
  <c r="U57" i="11"/>
  <c r="M58" i="11"/>
  <c r="N58" i="11"/>
  <c r="O58" i="11"/>
  <c r="P58" i="11"/>
  <c r="Q58" i="11"/>
  <c r="R58" i="11"/>
  <c r="S58" i="11"/>
  <c r="T58" i="11"/>
  <c r="U58" i="11"/>
  <c r="M59" i="11"/>
  <c r="N59" i="11"/>
  <c r="O59" i="11"/>
  <c r="P59" i="11"/>
  <c r="Q59" i="11"/>
  <c r="R59" i="11"/>
  <c r="S59" i="11"/>
  <c r="T59" i="11"/>
  <c r="U59" i="11"/>
  <c r="M60" i="11"/>
  <c r="N60" i="11"/>
  <c r="O60" i="11"/>
  <c r="P60" i="11"/>
  <c r="Q60" i="11"/>
  <c r="R60" i="11"/>
  <c r="S60" i="11"/>
  <c r="T60" i="11"/>
  <c r="U60" i="11"/>
  <c r="M61" i="11"/>
  <c r="N61" i="11"/>
  <c r="O61" i="11"/>
  <c r="P61" i="11"/>
  <c r="Q61" i="11"/>
  <c r="R61" i="11"/>
  <c r="S61" i="11"/>
  <c r="T61" i="11"/>
  <c r="U61" i="11"/>
  <c r="M62" i="11"/>
  <c r="N62" i="11"/>
  <c r="O62" i="11"/>
  <c r="P62" i="11"/>
  <c r="Q62" i="11"/>
  <c r="R62" i="11"/>
  <c r="S62" i="11"/>
  <c r="T62" i="11"/>
  <c r="U62" i="11"/>
  <c r="M63" i="11"/>
  <c r="N63" i="11"/>
  <c r="O63" i="11"/>
  <c r="P63" i="11"/>
  <c r="Q63" i="11"/>
  <c r="R63" i="11"/>
  <c r="S63" i="11"/>
  <c r="T63" i="11"/>
  <c r="U63" i="11"/>
  <c r="M64" i="11"/>
  <c r="N64" i="11"/>
  <c r="O64" i="11"/>
  <c r="P64" i="11"/>
  <c r="Q64" i="11"/>
  <c r="R64" i="11"/>
  <c r="S64" i="11"/>
  <c r="T64" i="11"/>
  <c r="U64" i="11"/>
  <c r="M65" i="11"/>
  <c r="N65" i="11"/>
  <c r="O65" i="11"/>
  <c r="P65" i="11"/>
  <c r="Q65" i="11"/>
  <c r="R65" i="11"/>
  <c r="S65" i="11"/>
  <c r="T65" i="11"/>
  <c r="U65" i="11"/>
  <c r="M66" i="11"/>
  <c r="N66" i="11"/>
  <c r="O66" i="11"/>
  <c r="P66" i="11"/>
  <c r="Q66" i="11"/>
  <c r="R66" i="11"/>
  <c r="S66" i="11"/>
  <c r="T66" i="11"/>
  <c r="U66" i="11"/>
  <c r="M67" i="11"/>
  <c r="N67" i="11"/>
  <c r="O67" i="11"/>
  <c r="P67" i="11"/>
  <c r="Q67" i="11"/>
  <c r="R67" i="11"/>
  <c r="S67" i="11"/>
  <c r="T67" i="11"/>
  <c r="U67" i="11"/>
  <c r="M68" i="11"/>
  <c r="N68" i="11"/>
  <c r="O68" i="11"/>
  <c r="P68" i="11"/>
  <c r="Q68" i="11"/>
  <c r="R68" i="11"/>
  <c r="S68" i="11"/>
  <c r="T68" i="11"/>
  <c r="U68" i="11"/>
  <c r="M69" i="11"/>
  <c r="N69" i="11"/>
  <c r="O69" i="11"/>
  <c r="P69" i="11"/>
  <c r="Q69" i="11"/>
  <c r="R69" i="11"/>
  <c r="S69" i="11"/>
  <c r="T69" i="11"/>
  <c r="U69" i="11"/>
  <c r="M70" i="11"/>
  <c r="N70" i="11"/>
  <c r="O70" i="11"/>
  <c r="P70" i="11"/>
  <c r="Q70" i="11"/>
  <c r="R70" i="11"/>
  <c r="S70" i="11"/>
  <c r="T70" i="11"/>
  <c r="U70" i="11"/>
  <c r="M71" i="11"/>
  <c r="N71" i="11"/>
  <c r="O71" i="11"/>
  <c r="P71" i="11"/>
  <c r="Q71" i="11"/>
  <c r="R71" i="11"/>
  <c r="S71" i="11"/>
  <c r="T71" i="11"/>
  <c r="U71" i="11"/>
  <c r="M72" i="11"/>
  <c r="N72" i="11"/>
  <c r="O72" i="11"/>
  <c r="P72" i="11"/>
  <c r="Q72" i="11"/>
  <c r="R72" i="11"/>
  <c r="S72" i="11"/>
  <c r="T72" i="11"/>
  <c r="U72" i="11"/>
  <c r="M73" i="11"/>
  <c r="N73" i="11"/>
  <c r="O73" i="11"/>
  <c r="P73" i="11"/>
  <c r="Q73" i="11"/>
  <c r="R73" i="11"/>
  <c r="S73" i="11"/>
  <c r="T73" i="11"/>
  <c r="U73" i="11"/>
  <c r="M74" i="11"/>
  <c r="N74" i="11"/>
  <c r="O74" i="11"/>
  <c r="P74" i="11"/>
  <c r="Q74" i="11"/>
  <c r="R74" i="11"/>
  <c r="S74" i="11"/>
  <c r="T74" i="11"/>
  <c r="U74" i="11"/>
  <c r="M75" i="11"/>
  <c r="N75" i="11"/>
  <c r="O75" i="11"/>
  <c r="P75" i="11"/>
  <c r="Q75" i="11"/>
  <c r="R75" i="11"/>
  <c r="S75" i="11"/>
  <c r="T75" i="11"/>
  <c r="U75" i="11"/>
  <c r="M76" i="11"/>
  <c r="N76" i="11"/>
  <c r="O76" i="11"/>
  <c r="P76" i="11"/>
  <c r="Q76" i="11"/>
  <c r="R76" i="11"/>
  <c r="S76" i="11"/>
  <c r="T76" i="11"/>
  <c r="U76" i="11"/>
  <c r="M77" i="11"/>
  <c r="N77" i="11"/>
  <c r="O77" i="11"/>
  <c r="P77" i="11"/>
  <c r="Q77" i="11"/>
  <c r="R77" i="11"/>
  <c r="S77" i="11"/>
  <c r="T77" i="11"/>
  <c r="U77" i="11"/>
  <c r="M78" i="11"/>
  <c r="N78" i="11"/>
  <c r="O78" i="11"/>
  <c r="P78" i="11"/>
  <c r="Q78" i="11"/>
  <c r="R78" i="11"/>
  <c r="S78" i="11"/>
  <c r="T78" i="11"/>
  <c r="U78" i="11"/>
  <c r="M79" i="11"/>
  <c r="N79" i="11"/>
  <c r="O79" i="11"/>
  <c r="P79" i="11"/>
  <c r="Q79" i="11"/>
  <c r="R79" i="11"/>
  <c r="S79" i="11"/>
  <c r="T79" i="11"/>
  <c r="U79" i="11"/>
  <c r="M80" i="11"/>
  <c r="N80" i="11"/>
  <c r="O80" i="11"/>
  <c r="P80" i="11"/>
  <c r="Q80" i="11"/>
  <c r="R80" i="11"/>
  <c r="S80" i="11"/>
  <c r="T80" i="11"/>
  <c r="U80" i="11"/>
  <c r="M81" i="11"/>
  <c r="N81" i="11"/>
  <c r="O81" i="11"/>
  <c r="P81" i="11"/>
  <c r="Q81" i="11"/>
  <c r="R81" i="11"/>
  <c r="S81" i="11"/>
  <c r="T81" i="11"/>
  <c r="U81" i="11"/>
  <c r="M82" i="11"/>
  <c r="N82" i="11"/>
  <c r="O82" i="11"/>
  <c r="P82" i="11"/>
  <c r="Q82" i="11"/>
  <c r="R82" i="11"/>
  <c r="S82" i="11"/>
  <c r="T82" i="11"/>
  <c r="U82" i="11"/>
  <c r="M83" i="11"/>
  <c r="N83" i="11"/>
  <c r="O83" i="11"/>
  <c r="P83" i="11"/>
  <c r="Q83" i="11"/>
  <c r="R83" i="11"/>
  <c r="S83" i="11"/>
  <c r="T83" i="11"/>
  <c r="U83" i="11"/>
  <c r="M84" i="11"/>
  <c r="N84" i="11"/>
  <c r="O84" i="11"/>
  <c r="P84" i="11"/>
  <c r="Q84" i="11"/>
  <c r="R84" i="11"/>
  <c r="S84" i="11"/>
  <c r="T84" i="11"/>
  <c r="U84" i="11"/>
  <c r="M7" i="11"/>
  <c r="N7" i="11"/>
  <c r="O7" i="11"/>
  <c r="P7" i="11"/>
  <c r="Q7" i="11"/>
  <c r="R7" i="11"/>
  <c r="S7" i="11"/>
  <c r="T7" i="11"/>
  <c r="U7" i="11"/>
  <c r="M8" i="11"/>
  <c r="N8" i="11"/>
  <c r="O8" i="11"/>
  <c r="P8" i="11"/>
  <c r="Q8" i="11"/>
  <c r="R8" i="11"/>
  <c r="S8" i="11"/>
  <c r="T8" i="11"/>
  <c r="U8" i="11"/>
  <c r="M9" i="11"/>
  <c r="N9" i="11"/>
  <c r="O9" i="11"/>
  <c r="P9" i="11"/>
  <c r="Q9" i="11"/>
  <c r="R9" i="11"/>
  <c r="S9" i="11"/>
  <c r="T9" i="11"/>
  <c r="U9" i="11"/>
  <c r="M10" i="11"/>
  <c r="N10" i="11"/>
  <c r="O10" i="11"/>
  <c r="P10" i="11"/>
  <c r="Q10" i="11"/>
  <c r="R10" i="11"/>
  <c r="S10" i="11"/>
  <c r="T10" i="11"/>
  <c r="U10" i="11"/>
  <c r="M11" i="11"/>
  <c r="N11" i="11"/>
  <c r="O11" i="11"/>
  <c r="P11" i="11"/>
  <c r="Q11" i="11"/>
  <c r="R11" i="11"/>
  <c r="S11" i="11"/>
  <c r="T11" i="11"/>
  <c r="U11" i="11"/>
  <c r="M12" i="11"/>
  <c r="N12" i="11"/>
  <c r="O12" i="11"/>
  <c r="P12" i="11"/>
  <c r="Q12" i="11"/>
  <c r="R12" i="11"/>
  <c r="S12" i="11"/>
  <c r="T12" i="11"/>
  <c r="U12" i="11"/>
  <c r="M13" i="11"/>
  <c r="N13" i="11"/>
  <c r="O13" i="11"/>
  <c r="P13" i="11"/>
  <c r="Q13" i="11"/>
  <c r="R13" i="11"/>
  <c r="S13" i="11"/>
  <c r="T13" i="11"/>
  <c r="U13" i="11"/>
  <c r="M14" i="11"/>
  <c r="N14" i="11"/>
  <c r="O14" i="11"/>
  <c r="P14" i="11"/>
  <c r="Q14" i="11"/>
  <c r="R14" i="11"/>
  <c r="S14" i="11"/>
  <c r="T14" i="11"/>
  <c r="U14" i="11"/>
  <c r="M15" i="11"/>
  <c r="N15" i="11"/>
  <c r="O15" i="11"/>
  <c r="P15" i="11"/>
  <c r="Q15" i="11"/>
  <c r="R15" i="11"/>
  <c r="S15" i="11"/>
  <c r="T15" i="11"/>
  <c r="U15" i="11"/>
  <c r="M16" i="11"/>
  <c r="N16" i="11"/>
  <c r="O16" i="11"/>
  <c r="P16" i="11"/>
  <c r="Q16" i="11"/>
  <c r="R16" i="11"/>
  <c r="S16" i="11"/>
  <c r="T16" i="11"/>
  <c r="U16" i="11"/>
  <c r="M17" i="11"/>
  <c r="N17" i="11"/>
  <c r="O17" i="11"/>
  <c r="P17" i="11"/>
  <c r="Q17" i="11"/>
  <c r="R17" i="11"/>
  <c r="S17" i="11"/>
  <c r="T17" i="11"/>
  <c r="U17" i="11"/>
  <c r="M18" i="11"/>
  <c r="N18" i="11"/>
  <c r="O18" i="11"/>
  <c r="P18" i="11"/>
  <c r="Q18" i="11"/>
  <c r="R18" i="11"/>
  <c r="S18" i="11"/>
  <c r="T18" i="11"/>
  <c r="U18" i="11"/>
  <c r="M19" i="11"/>
  <c r="N19" i="11"/>
  <c r="O19" i="11"/>
  <c r="P19" i="11"/>
  <c r="Q19" i="11"/>
  <c r="R19" i="11"/>
  <c r="S19" i="11"/>
  <c r="T19" i="11"/>
  <c r="U19" i="11"/>
  <c r="M20" i="11"/>
  <c r="N20" i="11"/>
  <c r="O20" i="11"/>
  <c r="P20" i="11"/>
  <c r="Q20" i="11"/>
  <c r="R20" i="11"/>
  <c r="S20" i="11"/>
  <c r="T20" i="11"/>
  <c r="U20" i="11"/>
  <c r="M21" i="11"/>
  <c r="N21" i="11"/>
  <c r="O21" i="11"/>
  <c r="P21" i="11"/>
  <c r="Q21" i="11"/>
  <c r="R21" i="11"/>
  <c r="S21" i="11"/>
  <c r="T21" i="11"/>
  <c r="U21" i="11"/>
  <c r="M22" i="11"/>
  <c r="N22" i="11"/>
  <c r="O22" i="11"/>
  <c r="P22" i="11"/>
  <c r="Q22" i="11"/>
  <c r="R22" i="11"/>
  <c r="S22" i="11"/>
  <c r="T22" i="11"/>
  <c r="U22" i="11"/>
  <c r="M23" i="11"/>
  <c r="N23" i="11"/>
  <c r="O23" i="11"/>
  <c r="P23" i="11"/>
  <c r="Q23" i="11"/>
  <c r="R23" i="11"/>
  <c r="S23" i="11"/>
  <c r="T23" i="11"/>
  <c r="U23" i="11"/>
  <c r="M24" i="11"/>
  <c r="N24" i="11"/>
  <c r="O24" i="11"/>
  <c r="P24" i="11"/>
  <c r="Q24" i="11"/>
  <c r="R24" i="11"/>
  <c r="S24" i="11"/>
  <c r="T24" i="11"/>
  <c r="U24" i="11"/>
  <c r="M25" i="11"/>
  <c r="N25" i="11"/>
  <c r="O25" i="11"/>
  <c r="P25" i="11"/>
  <c r="Q25" i="11"/>
  <c r="R25" i="11"/>
  <c r="S25" i="11"/>
  <c r="T25" i="11"/>
  <c r="U25" i="11"/>
  <c r="M26" i="11"/>
  <c r="N26" i="11"/>
  <c r="O26" i="11"/>
  <c r="P26" i="11"/>
  <c r="Q26" i="11"/>
  <c r="R26" i="11"/>
  <c r="S26" i="11"/>
  <c r="T26" i="11"/>
  <c r="U26" i="11"/>
  <c r="M27" i="11"/>
  <c r="N27" i="11"/>
  <c r="O27" i="11"/>
  <c r="P27" i="11"/>
  <c r="Q27" i="11"/>
  <c r="R27" i="11"/>
  <c r="S27" i="11"/>
  <c r="T27" i="11"/>
  <c r="U27" i="11"/>
  <c r="M28" i="11"/>
  <c r="N28" i="11"/>
  <c r="O28" i="11"/>
  <c r="P28" i="11"/>
  <c r="Q28" i="11"/>
  <c r="R28" i="11"/>
  <c r="S28" i="11"/>
  <c r="T28" i="11"/>
  <c r="U28" i="11"/>
  <c r="M29" i="11"/>
  <c r="N29" i="11"/>
  <c r="O29" i="11"/>
  <c r="P29" i="11"/>
  <c r="Q29" i="11"/>
  <c r="R29" i="11"/>
  <c r="S29" i="11"/>
  <c r="T29" i="11"/>
  <c r="U29" i="11"/>
  <c r="M30" i="11"/>
  <c r="N30" i="11"/>
  <c r="O30" i="11"/>
  <c r="P30" i="11"/>
  <c r="Q30" i="11"/>
  <c r="R30" i="11"/>
  <c r="S30" i="11"/>
  <c r="T30" i="11"/>
  <c r="U30" i="11"/>
  <c r="M31" i="11"/>
  <c r="N31" i="11"/>
  <c r="O31" i="11"/>
  <c r="P31" i="11"/>
  <c r="Q31" i="11"/>
  <c r="R31" i="11"/>
  <c r="S31" i="11"/>
  <c r="T31" i="11"/>
  <c r="U31" i="11"/>
  <c r="M32" i="11"/>
  <c r="N32" i="11"/>
  <c r="O32" i="11"/>
  <c r="P32" i="11"/>
  <c r="Q32" i="11"/>
  <c r="R32" i="11"/>
  <c r="S32" i="11"/>
  <c r="T32" i="11"/>
  <c r="U32" i="11"/>
  <c r="M33" i="11"/>
  <c r="N33" i="11"/>
  <c r="O33" i="11"/>
  <c r="P33" i="11"/>
  <c r="Q33" i="11"/>
  <c r="R33" i="11"/>
  <c r="S33" i="11"/>
  <c r="T33" i="11"/>
  <c r="U33" i="11"/>
  <c r="M34" i="11"/>
  <c r="N34" i="11"/>
  <c r="O34" i="11"/>
  <c r="P34" i="11"/>
  <c r="Q34" i="11"/>
  <c r="R34" i="11"/>
  <c r="S34" i="11"/>
  <c r="T34" i="11"/>
  <c r="U34" i="11"/>
  <c r="N6" i="11"/>
  <c r="O6" i="11"/>
  <c r="P6" i="11"/>
  <c r="Q6" i="11"/>
  <c r="R6" i="11"/>
  <c r="S6" i="11"/>
  <c r="T6" i="11"/>
  <c r="U6" i="11"/>
  <c r="M6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6" i="11"/>
  <c r="E6" i="4"/>
  <c r="F6" i="4" s="1"/>
  <c r="AF8" i="13" s="1"/>
  <c r="E7" i="4"/>
  <c r="F7" i="4" s="1"/>
  <c r="AF9" i="13" s="1"/>
  <c r="E8" i="4"/>
  <c r="F8" i="4" s="1"/>
  <c r="AF10" i="13" s="1"/>
  <c r="E9" i="4"/>
  <c r="F9" i="4" s="1"/>
  <c r="AF11" i="13" s="1"/>
  <c r="E10" i="4"/>
  <c r="F10" i="4" s="1"/>
  <c r="AF12" i="13" s="1"/>
  <c r="E11" i="4"/>
  <c r="F11" i="4" s="1"/>
  <c r="AF13" i="13" s="1"/>
  <c r="E12" i="4"/>
  <c r="F12" i="4" s="1"/>
  <c r="AF14" i="13" s="1"/>
  <c r="E13" i="4"/>
  <c r="F13" i="4" s="1"/>
  <c r="AF15" i="13" s="1"/>
  <c r="E14" i="4"/>
  <c r="F14" i="4" s="1"/>
  <c r="AF16" i="13" s="1"/>
  <c r="E15" i="4"/>
  <c r="F15" i="4" s="1"/>
  <c r="AF17" i="13" s="1"/>
  <c r="E16" i="4"/>
  <c r="F16" i="4" s="1"/>
  <c r="AF18" i="13" s="1"/>
  <c r="E17" i="4"/>
  <c r="F17" i="4" s="1"/>
  <c r="AF19" i="13" s="1"/>
  <c r="E18" i="4"/>
  <c r="F18" i="4" s="1"/>
  <c r="AF20" i="13" s="1"/>
  <c r="E19" i="4"/>
  <c r="F19" i="4" s="1"/>
  <c r="AF21" i="13" s="1"/>
  <c r="E20" i="4"/>
  <c r="F20" i="4" s="1"/>
  <c r="AF22" i="13" s="1"/>
  <c r="E21" i="4"/>
  <c r="F21" i="4" s="1"/>
  <c r="AF23" i="13" s="1"/>
  <c r="E22" i="4"/>
  <c r="F22" i="4" s="1"/>
  <c r="AF24" i="13" s="1"/>
  <c r="E23" i="4"/>
  <c r="F23" i="4" s="1"/>
  <c r="AF25" i="13" s="1"/>
  <c r="E24" i="4"/>
  <c r="F24" i="4" s="1"/>
  <c r="AF26" i="13" s="1"/>
  <c r="E25" i="4"/>
  <c r="F25" i="4" s="1"/>
  <c r="AF27" i="13" s="1"/>
  <c r="E26" i="4"/>
  <c r="F26" i="4" s="1"/>
  <c r="AF28" i="13" s="1"/>
  <c r="E27" i="4"/>
  <c r="F27" i="4" s="1"/>
  <c r="AF29" i="13" s="1"/>
  <c r="E28" i="4"/>
  <c r="F28" i="4" s="1"/>
  <c r="AF30" i="13" s="1"/>
  <c r="E29" i="4"/>
  <c r="F29" i="4" s="1"/>
  <c r="AF31" i="13" s="1"/>
  <c r="E30" i="4"/>
  <c r="F30" i="4" s="1"/>
  <c r="AF32" i="13" s="1"/>
  <c r="D33" i="14" s="1"/>
  <c r="E31" i="4"/>
  <c r="F31" i="4" s="1"/>
  <c r="AF33" i="13" s="1"/>
  <c r="E32" i="4"/>
  <c r="F32" i="4" s="1"/>
  <c r="AF34" i="13" s="1"/>
  <c r="E33" i="4"/>
  <c r="F33" i="4" s="1"/>
  <c r="AF35" i="13" s="1"/>
  <c r="E34" i="4"/>
  <c r="E35" i="4"/>
  <c r="F35" i="4" s="1"/>
  <c r="AF37" i="13" s="1"/>
  <c r="E36" i="4"/>
  <c r="F36" i="4" s="1"/>
  <c r="AF38" i="13" s="1"/>
  <c r="E37" i="4"/>
  <c r="F37" i="4" s="1"/>
  <c r="AF39" i="13" s="1"/>
  <c r="E38" i="4"/>
  <c r="F38" i="4" s="1"/>
  <c r="AF40" i="13" s="1"/>
  <c r="E39" i="4"/>
  <c r="F39" i="4" s="1"/>
  <c r="AF41" i="13" s="1"/>
  <c r="E40" i="4"/>
  <c r="F40" i="4" s="1"/>
  <c r="AF42" i="13" s="1"/>
  <c r="E41" i="4"/>
  <c r="F41" i="4" s="1"/>
  <c r="AF43" i="13" s="1"/>
  <c r="E42" i="4"/>
  <c r="F42" i="4" s="1"/>
  <c r="AF44" i="13" s="1"/>
  <c r="E43" i="4"/>
  <c r="F43" i="4" s="1"/>
  <c r="AF45" i="13" s="1"/>
  <c r="E44" i="4"/>
  <c r="F44" i="4" s="1"/>
  <c r="AF46" i="13" s="1"/>
  <c r="E45" i="4"/>
  <c r="F45" i="4" s="1"/>
  <c r="AF47" i="13" s="1"/>
  <c r="E46" i="4"/>
  <c r="F46" i="4" s="1"/>
  <c r="AF48" i="13" s="1"/>
  <c r="E47" i="4"/>
  <c r="F47" i="4" s="1"/>
  <c r="AF49" i="13" s="1"/>
  <c r="E48" i="4"/>
  <c r="F48" i="4" s="1"/>
  <c r="AF50" i="13" s="1"/>
  <c r="E49" i="4"/>
  <c r="F49" i="4" s="1"/>
  <c r="AF51" i="13" s="1"/>
  <c r="E50" i="4"/>
  <c r="F50" i="4" s="1"/>
  <c r="AF52" i="13" s="1"/>
  <c r="E51" i="4"/>
  <c r="F51" i="4" s="1"/>
  <c r="AF53" i="13" s="1"/>
  <c r="E52" i="4"/>
  <c r="F52" i="4" s="1"/>
  <c r="AF54" i="13" s="1"/>
  <c r="E53" i="4"/>
  <c r="F53" i="4" s="1"/>
  <c r="AF55" i="13" s="1"/>
  <c r="E54" i="4"/>
  <c r="F54" i="4" s="1"/>
  <c r="AF56" i="13" s="1"/>
  <c r="E55" i="4"/>
  <c r="F55" i="4" s="1"/>
  <c r="AF57" i="13" s="1"/>
  <c r="E56" i="4"/>
  <c r="F56" i="4" s="1"/>
  <c r="AF58" i="13" s="1"/>
  <c r="E57" i="4"/>
  <c r="F57" i="4" s="1"/>
  <c r="AF59" i="13" s="1"/>
  <c r="E58" i="4"/>
  <c r="F58" i="4" s="1"/>
  <c r="AF60" i="13" s="1"/>
  <c r="E59" i="4"/>
  <c r="F59" i="4" s="1"/>
  <c r="AF61" i="13" s="1"/>
  <c r="E60" i="4"/>
  <c r="F60" i="4" s="1"/>
  <c r="AF62" i="13" s="1"/>
  <c r="E61" i="4"/>
  <c r="F61" i="4" s="1"/>
  <c r="AF63" i="13" s="1"/>
  <c r="E62" i="4"/>
  <c r="F62" i="4" s="1"/>
  <c r="AF64" i="13" s="1"/>
  <c r="E63" i="4"/>
  <c r="F63" i="4" s="1"/>
  <c r="AF65" i="13" s="1"/>
  <c r="E64" i="4"/>
  <c r="F64" i="4" s="1"/>
  <c r="AF66" i="13" s="1"/>
  <c r="E65" i="4"/>
  <c r="F65" i="4" s="1"/>
  <c r="AF67" i="13" s="1"/>
  <c r="E66" i="4"/>
  <c r="F66" i="4" s="1"/>
  <c r="AF68" i="13" s="1"/>
  <c r="E67" i="4"/>
  <c r="F67" i="4" s="1"/>
  <c r="AF69" i="13" s="1"/>
  <c r="E68" i="4"/>
  <c r="F68" i="4" s="1"/>
  <c r="AF70" i="13" s="1"/>
  <c r="E69" i="4"/>
  <c r="F69" i="4" s="1"/>
  <c r="AF71" i="13" s="1"/>
  <c r="E70" i="4"/>
  <c r="F70" i="4" s="1"/>
  <c r="AF72" i="13" s="1"/>
  <c r="E71" i="4"/>
  <c r="F71" i="4" s="1"/>
  <c r="AF73" i="13" s="1"/>
  <c r="E72" i="4"/>
  <c r="F72" i="4" s="1"/>
  <c r="AF74" i="13" s="1"/>
  <c r="E73" i="4"/>
  <c r="F73" i="4" s="1"/>
  <c r="AF75" i="13" s="1"/>
  <c r="E74" i="4"/>
  <c r="F74" i="4" s="1"/>
  <c r="AF76" i="13" s="1"/>
  <c r="E75" i="4"/>
  <c r="E76" i="4"/>
  <c r="F76" i="4" s="1"/>
  <c r="AF78" i="13" s="1"/>
  <c r="E77" i="4"/>
  <c r="F77" i="4" s="1"/>
  <c r="AF79" i="13" s="1"/>
  <c r="E78" i="4"/>
  <c r="F78" i="4" s="1"/>
  <c r="AF80" i="13" s="1"/>
  <c r="E79" i="4"/>
  <c r="F79" i="4" s="1"/>
  <c r="AF81" i="13" s="1"/>
  <c r="E80" i="4"/>
  <c r="F80" i="4" s="1"/>
  <c r="AF82" i="13" s="1"/>
  <c r="E81" i="4"/>
  <c r="F81" i="4" s="1"/>
  <c r="AF83" i="13" s="1"/>
  <c r="E82" i="4"/>
  <c r="F82" i="4" s="1"/>
  <c r="AF84" i="13" s="1"/>
  <c r="E83" i="4"/>
  <c r="F83" i="4" s="1"/>
  <c r="AF85" i="13" s="1"/>
  <c r="E5" i="4"/>
  <c r="F5" i="4" s="1"/>
  <c r="AF7" i="13" s="1"/>
  <c r="C77" i="7" l="1"/>
  <c r="Y79" i="13" s="1"/>
  <c r="C69" i="7"/>
  <c r="Y71" i="13" s="1"/>
  <c r="C61" i="7"/>
  <c r="Y63" i="13" s="1"/>
  <c r="C53" i="7"/>
  <c r="Y55" i="13" s="1"/>
  <c r="C45" i="7"/>
  <c r="Y47" i="13" s="1"/>
  <c r="C37" i="7"/>
  <c r="Y39" i="13" s="1"/>
  <c r="C29" i="7"/>
  <c r="Y31" i="13" s="1"/>
  <c r="C21" i="7"/>
  <c r="Y23" i="13" s="1"/>
  <c r="C13" i="7"/>
  <c r="Y15" i="13" s="1"/>
  <c r="G77" i="7"/>
  <c r="G69" i="7"/>
  <c r="G61" i="7"/>
  <c r="G53" i="7"/>
  <c r="G45" i="7"/>
  <c r="G37" i="7"/>
  <c r="G29" i="7"/>
  <c r="G21" i="7"/>
  <c r="G13" i="7"/>
  <c r="AB79" i="13"/>
  <c r="AB71" i="13"/>
  <c r="AB63" i="13"/>
  <c r="AB55" i="13"/>
  <c r="AB47" i="13"/>
  <c r="AB39" i="13"/>
  <c r="AB31" i="13"/>
  <c r="AB23" i="13"/>
  <c r="AB15" i="13"/>
  <c r="U7" i="13"/>
  <c r="U9" i="13"/>
  <c r="H9" i="6" l="1"/>
  <c r="I9" i="6" s="1"/>
  <c r="H19" i="6"/>
  <c r="I19" i="6" s="1"/>
  <c r="H20" i="6"/>
  <c r="I20" i="6" s="1"/>
  <c r="H37" i="6"/>
  <c r="I37" i="6" s="1"/>
  <c r="H43" i="6"/>
  <c r="I43" i="6" s="1"/>
  <c r="H44" i="6"/>
  <c r="I44" i="6" s="1"/>
  <c r="H53" i="6"/>
  <c r="I53" i="6" s="1"/>
  <c r="H54" i="6"/>
  <c r="I54" i="6" s="1"/>
  <c r="H59" i="6"/>
  <c r="I59" i="6" s="1"/>
  <c r="H60" i="6"/>
  <c r="I60" i="6" s="1"/>
  <c r="H69" i="6"/>
  <c r="I69" i="6" s="1"/>
  <c r="H70" i="6"/>
  <c r="I70" i="6" s="1"/>
  <c r="H76" i="6"/>
  <c r="I76" i="6" s="1"/>
  <c r="H6" i="6"/>
  <c r="I6" i="6" s="1"/>
  <c r="H7" i="6"/>
  <c r="I7" i="6" s="1"/>
  <c r="H8" i="6"/>
  <c r="I8" i="6" s="1"/>
  <c r="H10" i="6"/>
  <c r="I10" i="6" s="1"/>
  <c r="H11" i="6"/>
  <c r="I11" i="6" s="1"/>
  <c r="H12" i="6"/>
  <c r="I12" i="6" s="1"/>
  <c r="H13" i="6"/>
  <c r="I13" i="6" s="1"/>
  <c r="H14" i="6"/>
  <c r="I14" i="6" s="1"/>
  <c r="H15" i="6"/>
  <c r="I15" i="6" s="1"/>
  <c r="H16" i="6"/>
  <c r="I16" i="6" s="1"/>
  <c r="H17" i="6"/>
  <c r="I17" i="6" s="1"/>
  <c r="H18" i="6"/>
  <c r="I18" i="6" s="1"/>
  <c r="H21" i="6"/>
  <c r="I21" i="6" s="1"/>
  <c r="H22" i="6"/>
  <c r="I22" i="6" s="1"/>
  <c r="H23" i="6"/>
  <c r="I23" i="6" s="1"/>
  <c r="H24" i="6"/>
  <c r="I24" i="6" s="1"/>
  <c r="H25" i="6"/>
  <c r="I25" i="6" s="1"/>
  <c r="H26" i="6"/>
  <c r="I26" i="6" s="1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5" i="6"/>
  <c r="I35" i="6" s="1"/>
  <c r="H36" i="6"/>
  <c r="I36" i="6" s="1"/>
  <c r="H38" i="6"/>
  <c r="I38" i="6" s="1"/>
  <c r="H39" i="6"/>
  <c r="I39" i="6" s="1"/>
  <c r="H40" i="6"/>
  <c r="I40" i="6" s="1"/>
  <c r="H41" i="6"/>
  <c r="I41" i="6" s="1"/>
  <c r="H42" i="6"/>
  <c r="I42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5" i="6"/>
  <c r="I55" i="6" s="1"/>
  <c r="H56" i="6"/>
  <c r="I56" i="6" s="1"/>
  <c r="H57" i="6"/>
  <c r="I57" i="6" s="1"/>
  <c r="H58" i="6"/>
  <c r="I58" i="6" s="1"/>
  <c r="H61" i="6"/>
  <c r="I61" i="6" s="1"/>
  <c r="H62" i="6"/>
  <c r="I62" i="6" s="1"/>
  <c r="H63" i="6"/>
  <c r="I63" i="6" s="1"/>
  <c r="H64" i="6"/>
  <c r="I64" i="6" s="1"/>
  <c r="H65" i="6"/>
  <c r="I65" i="6" s="1"/>
  <c r="H66" i="6"/>
  <c r="I66" i="6" s="1"/>
  <c r="H67" i="6"/>
  <c r="I67" i="6" s="1"/>
  <c r="H68" i="6"/>
  <c r="I68" i="6" s="1"/>
  <c r="H71" i="6"/>
  <c r="I71" i="6" s="1"/>
  <c r="H72" i="6"/>
  <c r="I72" i="6" s="1"/>
  <c r="H73" i="6"/>
  <c r="I73" i="6" s="1"/>
  <c r="H74" i="6"/>
  <c r="I74" i="6" s="1"/>
  <c r="H77" i="6"/>
  <c r="I77" i="6" s="1"/>
  <c r="H78" i="6"/>
  <c r="I78" i="6" s="1"/>
  <c r="H79" i="6"/>
  <c r="I79" i="6" s="1"/>
  <c r="H80" i="6"/>
  <c r="I80" i="6" s="1"/>
  <c r="H81" i="6"/>
  <c r="I81" i="6" s="1"/>
  <c r="H82" i="6"/>
  <c r="I82" i="6" s="1"/>
  <c r="H83" i="6"/>
  <c r="I83" i="6" s="1"/>
  <c r="I5" i="6"/>
  <c r="E9" i="14" l="1"/>
  <c r="I5" i="14" l="1"/>
  <c r="I23" i="14" s="1"/>
  <c r="J23" i="14" s="1"/>
  <c r="E49" i="14"/>
  <c r="E48" i="14"/>
  <c r="D20" i="14"/>
  <c r="D21" i="14"/>
  <c r="D23" i="14"/>
  <c r="D24" i="14"/>
  <c r="D25" i="14"/>
  <c r="D26" i="14"/>
  <c r="D29" i="14"/>
  <c r="D30" i="14"/>
  <c r="D32" i="14"/>
  <c r="D34" i="14"/>
  <c r="D36" i="14"/>
  <c r="D38" i="14"/>
  <c r="D40" i="14"/>
  <c r="D41" i="14"/>
  <c r="D42" i="14"/>
  <c r="D43" i="14"/>
  <c r="D44" i="14"/>
  <c r="D45" i="14"/>
  <c r="D46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D68" i="14" s="1"/>
  <c r="E18" i="14"/>
  <c r="D18" i="14" s="1"/>
  <c r="E10" i="14"/>
  <c r="E11" i="14"/>
  <c r="E12" i="14"/>
  <c r="E13" i="14"/>
  <c r="E14" i="14"/>
  <c r="E15" i="14"/>
  <c r="E16" i="14"/>
  <c r="E17" i="14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6" i="11"/>
  <c r="A7" i="1"/>
  <c r="D17" i="14" l="1"/>
  <c r="D48" i="14"/>
  <c r="D9" i="14"/>
  <c r="D13" i="14"/>
  <c r="D11" i="14"/>
  <c r="V66" i="11"/>
  <c r="V82" i="11"/>
  <c r="V78" i="11"/>
  <c r="V74" i="11"/>
  <c r="V70" i="11"/>
  <c r="V61" i="11"/>
  <c r="V57" i="11"/>
  <c r="V53" i="11"/>
  <c r="V49" i="11"/>
  <c r="V41" i="11"/>
  <c r="V37" i="11"/>
  <c r="V33" i="11"/>
  <c r="V29" i="11"/>
  <c r="V21" i="11"/>
  <c r="V17" i="11"/>
  <c r="V13" i="11"/>
  <c r="D15" i="14"/>
  <c r="V45" i="11"/>
  <c r="V6" i="11"/>
  <c r="V81" i="11"/>
  <c r="V77" i="11"/>
  <c r="V73" i="11"/>
  <c r="V69" i="11"/>
  <c r="V64" i="11"/>
  <c r="V60" i="11"/>
  <c r="V56" i="11"/>
  <c r="V52" i="11"/>
  <c r="V48" i="11"/>
  <c r="V44" i="11"/>
  <c r="V40" i="11"/>
  <c r="V36" i="11"/>
  <c r="V32" i="11"/>
  <c r="V28" i="11"/>
  <c r="V24" i="11"/>
  <c r="V20" i="11"/>
  <c r="V16" i="11"/>
  <c r="V12" i="11"/>
  <c r="V8" i="11"/>
  <c r="V25" i="11"/>
  <c r="V9" i="11"/>
  <c r="V80" i="11"/>
  <c r="V72" i="11"/>
  <c r="V55" i="11"/>
  <c r="V51" i="11"/>
  <c r="V47" i="11"/>
  <c r="V43" i="11"/>
  <c r="V39" i="11"/>
  <c r="V35" i="11"/>
  <c r="V31" i="11"/>
  <c r="V27" i="11"/>
  <c r="V23" i="11"/>
  <c r="V19" i="11"/>
  <c r="V15" i="11"/>
  <c r="V11" i="11"/>
  <c r="V7" i="11"/>
  <c r="V84" i="11"/>
  <c r="V76" i="11"/>
  <c r="V68" i="11"/>
  <c r="V63" i="11"/>
  <c r="V59" i="11"/>
  <c r="V83" i="11"/>
  <c r="V79" i="11"/>
  <c r="V75" i="11"/>
  <c r="V71" i="11"/>
  <c r="V67" i="11"/>
  <c r="V62" i="11"/>
  <c r="V58" i="11"/>
  <c r="V54" i="11"/>
  <c r="V50" i="11"/>
  <c r="V46" i="11"/>
  <c r="V42" i="11"/>
  <c r="V38" i="11"/>
  <c r="V34" i="11"/>
  <c r="V30" i="11"/>
  <c r="V26" i="11"/>
  <c r="V22" i="11"/>
  <c r="V18" i="11"/>
  <c r="V14" i="11"/>
  <c r="V10" i="11"/>
  <c r="I8" i="14"/>
  <c r="J8" i="14" s="1"/>
  <c r="I20" i="14"/>
  <c r="J20" i="14" s="1"/>
  <c r="I18" i="14"/>
  <c r="J18" i="14" s="1"/>
  <c r="I16" i="14"/>
  <c r="J16" i="14" s="1"/>
  <c r="I14" i="14"/>
  <c r="J14" i="14" s="1"/>
  <c r="I12" i="14"/>
  <c r="J12" i="14" s="1"/>
  <c r="I10" i="14"/>
  <c r="J10" i="14" s="1"/>
  <c r="I86" i="14"/>
  <c r="J86" i="14" s="1"/>
  <c r="I84" i="14"/>
  <c r="J84" i="14" s="1"/>
  <c r="I82" i="14"/>
  <c r="J82" i="14" s="1"/>
  <c r="I80" i="14"/>
  <c r="J80" i="14" s="1"/>
  <c r="I78" i="14"/>
  <c r="J78" i="14" s="1"/>
  <c r="I76" i="14"/>
  <c r="J76" i="14" s="1"/>
  <c r="I74" i="14"/>
  <c r="J74" i="14" s="1"/>
  <c r="I72" i="14"/>
  <c r="J72" i="14" s="1"/>
  <c r="I70" i="14"/>
  <c r="J70" i="14" s="1"/>
  <c r="I68" i="14"/>
  <c r="J68" i="14" s="1"/>
  <c r="I66" i="14"/>
  <c r="J66" i="14" s="1"/>
  <c r="I64" i="14"/>
  <c r="J64" i="14" s="1"/>
  <c r="I62" i="14"/>
  <c r="J62" i="14" s="1"/>
  <c r="I60" i="14"/>
  <c r="J60" i="14" s="1"/>
  <c r="I58" i="14"/>
  <c r="J58" i="14" s="1"/>
  <c r="I56" i="14"/>
  <c r="J56" i="14" s="1"/>
  <c r="I54" i="14"/>
  <c r="J54" i="14" s="1"/>
  <c r="I52" i="14"/>
  <c r="J52" i="14" s="1"/>
  <c r="I50" i="14"/>
  <c r="J50" i="14" s="1"/>
  <c r="I48" i="14"/>
  <c r="J48" i="14" s="1"/>
  <c r="I46" i="14"/>
  <c r="J46" i="14" s="1"/>
  <c r="I44" i="14"/>
  <c r="J44" i="14" s="1"/>
  <c r="I42" i="14"/>
  <c r="J42" i="14" s="1"/>
  <c r="I40" i="14"/>
  <c r="J40" i="14" s="1"/>
  <c r="I38" i="14"/>
  <c r="J38" i="14" s="1"/>
  <c r="I36" i="14"/>
  <c r="J36" i="14" s="1"/>
  <c r="I34" i="14"/>
  <c r="J34" i="14" s="1"/>
  <c r="I32" i="14"/>
  <c r="J32" i="14" s="1"/>
  <c r="I30" i="14"/>
  <c r="J30" i="14" s="1"/>
  <c r="I28" i="14"/>
  <c r="J28" i="14" s="1"/>
  <c r="I26" i="14"/>
  <c r="J26" i="14" s="1"/>
  <c r="I24" i="14"/>
  <c r="J24" i="14" s="1"/>
  <c r="I22" i="14"/>
  <c r="J22" i="14" s="1"/>
  <c r="I21" i="14"/>
  <c r="J21" i="14" s="1"/>
  <c r="I19" i="14"/>
  <c r="J19" i="14" s="1"/>
  <c r="I17" i="14"/>
  <c r="J17" i="14" s="1"/>
  <c r="I15" i="14"/>
  <c r="J15" i="14" s="1"/>
  <c r="I13" i="14"/>
  <c r="J13" i="14" s="1"/>
  <c r="I11" i="14"/>
  <c r="J11" i="14" s="1"/>
  <c r="I9" i="14"/>
  <c r="J9" i="14" s="1"/>
  <c r="I85" i="14"/>
  <c r="J85" i="14" s="1"/>
  <c r="I83" i="14"/>
  <c r="J83" i="14" s="1"/>
  <c r="I81" i="14"/>
  <c r="J81" i="14" s="1"/>
  <c r="I79" i="14"/>
  <c r="J79" i="14" s="1"/>
  <c r="I77" i="14"/>
  <c r="J77" i="14" s="1"/>
  <c r="I75" i="14"/>
  <c r="J75" i="14" s="1"/>
  <c r="I73" i="14"/>
  <c r="J73" i="14" s="1"/>
  <c r="I71" i="14"/>
  <c r="J71" i="14" s="1"/>
  <c r="I69" i="14"/>
  <c r="J69" i="14" s="1"/>
  <c r="I67" i="14"/>
  <c r="J67" i="14" s="1"/>
  <c r="I65" i="14"/>
  <c r="J65" i="14" s="1"/>
  <c r="I63" i="14"/>
  <c r="J63" i="14" s="1"/>
  <c r="I61" i="14"/>
  <c r="J61" i="14" s="1"/>
  <c r="I59" i="14"/>
  <c r="J59" i="14" s="1"/>
  <c r="I57" i="14"/>
  <c r="J57" i="14" s="1"/>
  <c r="I55" i="14"/>
  <c r="J55" i="14" s="1"/>
  <c r="I53" i="14"/>
  <c r="J53" i="14" s="1"/>
  <c r="I51" i="14"/>
  <c r="J51" i="14" s="1"/>
  <c r="I49" i="14"/>
  <c r="J49" i="14" s="1"/>
  <c r="I47" i="14"/>
  <c r="J47" i="14" s="1"/>
  <c r="I45" i="14"/>
  <c r="J45" i="14" s="1"/>
  <c r="I43" i="14"/>
  <c r="J43" i="14" s="1"/>
  <c r="I41" i="14"/>
  <c r="J41" i="14" s="1"/>
  <c r="I39" i="14"/>
  <c r="J39" i="14" s="1"/>
  <c r="I37" i="14"/>
  <c r="J37" i="14" s="1"/>
  <c r="I35" i="14"/>
  <c r="J35" i="14" s="1"/>
  <c r="I33" i="14"/>
  <c r="J33" i="14" s="1"/>
  <c r="I31" i="14"/>
  <c r="J31" i="14" s="1"/>
  <c r="I29" i="14"/>
  <c r="J29" i="14" s="1"/>
  <c r="I27" i="14"/>
  <c r="J27" i="14" s="1"/>
  <c r="I25" i="14"/>
  <c r="J25" i="14" s="1"/>
  <c r="D16" i="14"/>
  <c r="D14" i="14"/>
  <c r="D12" i="14"/>
  <c r="D10" i="14"/>
  <c r="D49" i="14"/>
  <c r="D66" i="14"/>
  <c r="D64" i="14"/>
  <c r="D62" i="14"/>
  <c r="D60" i="14"/>
  <c r="D58" i="14"/>
  <c r="D56" i="14"/>
  <c r="D54" i="14"/>
  <c r="D52" i="14"/>
  <c r="D50" i="14"/>
  <c r="D67" i="14"/>
  <c r="D65" i="14"/>
  <c r="D63" i="14"/>
  <c r="D61" i="14"/>
  <c r="D59" i="14"/>
  <c r="D57" i="14"/>
  <c r="D55" i="14"/>
  <c r="D53" i="14"/>
  <c r="D51" i="14"/>
  <c r="K36" i="14" l="1"/>
  <c r="K44" i="14"/>
  <c r="K52" i="14"/>
  <c r="K21" i="14"/>
  <c r="K18" i="14"/>
  <c r="K17" i="14"/>
  <c r="K57" i="14"/>
  <c r="K15" i="14"/>
  <c r="K60" i="14"/>
  <c r="K77" i="14"/>
  <c r="K33" i="14"/>
  <c r="K69" i="14"/>
  <c r="K37" i="14"/>
  <c r="K28" i="14"/>
  <c r="K55" i="14"/>
  <c r="K23" i="14"/>
  <c r="K65" i="14"/>
  <c r="K20" i="14"/>
  <c r="K8" i="14"/>
  <c r="K73" i="14"/>
  <c r="K41" i="14"/>
  <c r="K81" i="14"/>
  <c r="K71" i="14"/>
  <c r="K49" i="14"/>
  <c r="K39" i="14"/>
  <c r="K70" i="14"/>
  <c r="K12" i="14"/>
  <c r="K79" i="14"/>
  <c r="K47" i="14"/>
  <c r="K25" i="14"/>
  <c r="K10" i="14"/>
  <c r="K45" i="14"/>
  <c r="K13" i="14"/>
  <c r="K29" i="14"/>
  <c r="K53" i="14"/>
  <c r="K61" i="14"/>
  <c r="K31" i="14"/>
  <c r="K63" i="14"/>
  <c r="K9" i="14"/>
  <c r="K38" i="14"/>
  <c r="K54" i="14"/>
  <c r="K14" i="14"/>
  <c r="K19" i="14"/>
  <c r="K26" i="14"/>
  <c r="K34" i="14"/>
  <c r="K42" i="14"/>
  <c r="K50" i="14"/>
  <c r="K58" i="14"/>
  <c r="K66" i="14"/>
  <c r="K30" i="14"/>
  <c r="K62" i="14"/>
  <c r="K64" i="14"/>
  <c r="K22" i="14"/>
  <c r="K46" i="14"/>
  <c r="K16" i="14"/>
  <c r="K24" i="14"/>
  <c r="K32" i="14"/>
  <c r="K40" i="14"/>
  <c r="K48" i="14"/>
  <c r="K56" i="14"/>
  <c r="K11" i="14"/>
  <c r="K27" i="14"/>
  <c r="K35" i="14"/>
  <c r="K43" i="14"/>
  <c r="K51" i="14"/>
  <c r="K59" i="14"/>
  <c r="K67" i="14"/>
  <c r="K75" i="14"/>
  <c r="K83" i="14"/>
  <c r="K84" i="14"/>
  <c r="K74" i="14"/>
  <c r="K68" i="14"/>
  <c r="K72" i="14"/>
  <c r="K80" i="14"/>
  <c r="K78" i="14"/>
  <c r="K76" i="14"/>
  <c r="K85" i="14"/>
  <c r="K82" i="14"/>
  <c r="L35" i="14" l="1"/>
  <c r="M34" i="14"/>
  <c r="M13" i="14"/>
  <c r="M81" i="14"/>
  <c r="M66" i="14"/>
  <c r="L80" i="14"/>
  <c r="M49" i="14"/>
  <c r="M26" i="14"/>
  <c r="M15" i="14"/>
  <c r="M50" i="14"/>
  <c r="L36" i="14"/>
  <c r="M54" i="14"/>
  <c r="L52" i="14"/>
  <c r="L55" i="14"/>
  <c r="M63" i="14"/>
  <c r="L12" i="14"/>
  <c r="M74" i="14"/>
  <c r="L38" i="14"/>
  <c r="M8" i="14"/>
  <c r="M61" i="14"/>
  <c r="L15" i="14"/>
  <c r="M10" i="14"/>
  <c r="M58" i="14"/>
  <c r="L28" i="14"/>
  <c r="L60" i="14"/>
  <c r="M9" i="14"/>
  <c r="M65" i="14"/>
  <c r="L19" i="14"/>
  <c r="L33" i="14"/>
  <c r="M18" i="14"/>
  <c r="M42" i="14"/>
  <c r="M60" i="14"/>
  <c r="L8" i="14"/>
  <c r="L34" i="14"/>
  <c r="L50" i="14"/>
  <c r="L70" i="14"/>
  <c r="L66" i="14"/>
  <c r="M33" i="14"/>
  <c r="M73" i="14"/>
  <c r="L27" i="14"/>
  <c r="L71" i="14"/>
  <c r="L65" i="14"/>
  <c r="M51" i="14"/>
  <c r="L43" i="14"/>
  <c r="L20" i="14"/>
  <c r="L54" i="14"/>
  <c r="M38" i="14"/>
  <c r="M82" i="14"/>
  <c r="L44" i="14"/>
  <c r="M29" i="14"/>
  <c r="M20" i="14"/>
  <c r="M14" i="14"/>
  <c r="M30" i="14"/>
  <c r="M62" i="14"/>
  <c r="M70" i="14"/>
  <c r="M78" i="14"/>
  <c r="L16" i="14"/>
  <c r="L24" i="14"/>
  <c r="L32" i="14"/>
  <c r="L40" i="14"/>
  <c r="L48" i="14"/>
  <c r="L56" i="14"/>
  <c r="L64" i="14"/>
  <c r="L74" i="14"/>
  <c r="L84" i="14"/>
  <c r="M25" i="14"/>
  <c r="M41" i="14"/>
  <c r="M57" i="14"/>
  <c r="L11" i="14"/>
  <c r="L63" i="14"/>
  <c r="L81" i="14"/>
  <c r="M39" i="14"/>
  <c r="M71" i="14"/>
  <c r="M75" i="14"/>
  <c r="L83" i="14"/>
  <c r="M23" i="14"/>
  <c r="M28" i="14"/>
  <c r="M22" i="14"/>
  <c r="M46" i="14"/>
  <c r="M16" i="14"/>
  <c r="M24" i="14"/>
  <c r="M32" i="14"/>
  <c r="M40" i="14"/>
  <c r="M48" i="14"/>
  <c r="M56" i="14"/>
  <c r="M64" i="14"/>
  <c r="M72" i="14"/>
  <c r="M80" i="14"/>
  <c r="L10" i="14"/>
  <c r="L18" i="14"/>
  <c r="L26" i="14"/>
  <c r="L42" i="14"/>
  <c r="L58" i="14"/>
  <c r="L68" i="14"/>
  <c r="L78" i="14"/>
  <c r="M19" i="14"/>
  <c r="M45" i="14"/>
  <c r="M77" i="14"/>
  <c r="L31" i="14"/>
  <c r="L51" i="14"/>
  <c r="L67" i="14"/>
  <c r="L85" i="14"/>
  <c r="M79" i="14"/>
  <c r="L57" i="14"/>
  <c r="M83" i="14"/>
  <c r="L79" i="14"/>
  <c r="M12" i="14"/>
  <c r="M36" i="14"/>
  <c r="M44" i="14"/>
  <c r="M52" i="14"/>
  <c r="M68" i="14"/>
  <c r="M76" i="14"/>
  <c r="M84" i="14"/>
  <c r="L14" i="14"/>
  <c r="L22" i="14"/>
  <c r="L30" i="14"/>
  <c r="L46" i="14"/>
  <c r="L62" i="14"/>
  <c r="L72" i="14"/>
  <c r="L82" i="14"/>
  <c r="M21" i="14"/>
  <c r="M37" i="14"/>
  <c r="M53" i="14"/>
  <c r="M69" i="14"/>
  <c r="M85" i="14"/>
  <c r="L23" i="14"/>
  <c r="L39" i="14"/>
  <c r="L59" i="14"/>
  <c r="L75" i="14"/>
  <c r="L76" i="14"/>
  <c r="L47" i="14"/>
  <c r="L77" i="14"/>
  <c r="M11" i="14"/>
  <c r="M31" i="14"/>
  <c r="L61" i="14"/>
  <c r="L73" i="14"/>
  <c r="L9" i="14"/>
  <c r="L45" i="14"/>
  <c r="L25" i="14"/>
  <c r="L53" i="14"/>
  <c r="L49" i="14"/>
  <c r="M35" i="14"/>
  <c r="M43" i="14"/>
  <c r="M17" i="14"/>
  <c r="L17" i="14"/>
  <c r="L13" i="14"/>
  <c r="L21" i="14"/>
  <c r="M27" i="14"/>
  <c r="L29" i="14"/>
  <c r="L37" i="14"/>
  <c r="L41" i="14"/>
  <c r="M59" i="14"/>
  <c r="M67" i="14"/>
  <c r="L69" i="14"/>
  <c r="M55" i="14"/>
  <c r="M47" i="14"/>
</calcChain>
</file>

<file path=xl/sharedStrings.xml><?xml version="1.0" encoding="utf-8"?>
<sst xmlns="http://schemas.openxmlformats.org/spreadsheetml/2006/main" count="1400" uniqueCount="272">
  <si>
    <t>#TABLE#</t>
  </si>
  <si>
    <t>Cells in this table have been randomly adjusted to avoid the release of confidential data.</t>
  </si>
  <si>
    <t>No reliance should be placed on small cells.</t>
  </si>
  <si>
    <t>Table generated using TableBuilder</t>
  </si>
  <si>
    <t>Total</t>
  </si>
  <si>
    <t>Employed</t>
  </si>
  <si>
    <t>not employed</t>
  </si>
  <si>
    <t>% Not 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</si>
  <si>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</si>
  <si>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</si>
  <si>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</si>
  <si>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</si>
  <si>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</si>
  <si>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</si>
  <si>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</si>
  <si>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</si>
  <si>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</si>
  <si>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</si>
  <si>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</si>
  <si>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</si>
  <si>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</si>
  <si>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</si>
  <si>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</si>
  <si>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</si>
  <si>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</si>
  <si>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</si>
  <si>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</si>
  <si>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</si>
  <si>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</si>
  <si>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</si>
  <si>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</si>
  <si>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</si>
  <si>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</si>
  <si>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</si>
  <si>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</si>
  <si>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</si>
  <si>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</si>
  <si>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</si>
  <si>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</si>
  <si>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</si>
  <si>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</si>
  <si>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</si>
  <si>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</si>
  <si>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</si>
  <si>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</si>
  <si>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</si>
  <si>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</si>
  <si>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</si>
  <si>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</si>
  <si>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</si>
  <si>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</si>
  <si>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</si>
  <si>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</si>
  <si>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</si>
  <si>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</si>
  <si>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</si>
  <si>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</si>
  <si>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</si>
  <si>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</si>
  <si>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</si>
  <si>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</si>
  <si>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</si>
  <si>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</si>
  <si>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</si>
  <si>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</si>
  <si>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</si>
  <si>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</si>
  <si>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</si>
  <si>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</si>
  <si>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</si>
  <si>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</si>
  <si>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</si>
  <si>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</si>
  <si>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</si>
  <si>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</si>
  <si>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</si>
  <si>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</si>
  <si>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</si>
  <si>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</si>
  <si>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</si>
  <si>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</si>
  <si>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</si>
  <si>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</si>
  <si>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</si>
  <si>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</si>
  <si>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</si>
  <si>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Year 10 or less</t>
  </si>
  <si>
    <t>Year 11 and 12</t>
  </si>
  <si>
    <t>% Left school early</t>
  </si>
  <si>
    <t>Married in a registered marriage</t>
  </si>
  <si>
    <t>Married in a de facto marriage</t>
  </si>
  <si>
    <t>Not married</t>
  </si>
  <si>
    <t>Not applicable</t>
  </si>
  <si>
    <t>% married/partnered</t>
  </si>
  <si>
    <t>% not married</t>
  </si>
  <si>
    <t>% Lone parent</t>
  </si>
  <si>
    <t>% Group household</t>
  </si>
  <si>
    <t>% Child</t>
  </si>
  <si>
    <t>Owned or purchasing</t>
  </si>
  <si>
    <t>Rented - total</t>
  </si>
  <si>
    <t>Indigenous</t>
  </si>
  <si>
    <t>Not Indigenous</t>
  </si>
  <si>
    <t>% Indigenouus</t>
  </si>
  <si>
    <t>Median Income</t>
  </si>
  <si>
    <t>…………………………….Number…………………………….</t>
  </si>
  <si>
    <t>…………………………….Per cent…………………………….</t>
  </si>
  <si>
    <t>% Limited English fluency</t>
  </si>
  <si>
    <t>* Speak English either 'not well' or 'not at all'</t>
  </si>
  <si>
    <t>&lt;20 years</t>
  </si>
  <si>
    <t>Total*</t>
  </si>
  <si>
    <t>* Percentages below do not add to 100 as smaller categories are omitted</t>
  </si>
  <si>
    <t>Relationship</t>
  </si>
  <si>
    <t>Household Status</t>
  </si>
  <si>
    <t>% Living with married/defacto partner</t>
  </si>
  <si>
    <t>Housing Tenure</t>
  </si>
  <si>
    <t>% Left school before completing year 11</t>
  </si>
  <si>
    <t>Education</t>
  </si>
  <si>
    <t>Employment</t>
  </si>
  <si>
    <t>Incomes</t>
  </si>
  <si>
    <t>English fluency</t>
  </si>
  <si>
    <t>Young Mothers: All Data</t>
  </si>
  <si>
    <t>Buddhism</t>
  </si>
  <si>
    <t>Christianity</t>
  </si>
  <si>
    <t>Hinduism</t>
  </si>
  <si>
    <t>Islam</t>
  </si>
  <si>
    <t>Judaism</t>
  </si>
  <si>
    <t>Other Religions</t>
  </si>
  <si>
    <t>No Religion</t>
  </si>
  <si>
    <t>% Buddhism</t>
  </si>
  <si>
    <t>% Christianity</t>
  </si>
  <si>
    <t>% Hinduism</t>
  </si>
  <si>
    <t>% Islam</t>
  </si>
  <si>
    <t>% Judaism</t>
  </si>
  <si>
    <t>% Other Religions</t>
  </si>
  <si>
    <t>% No Religion</t>
  </si>
  <si>
    <t>Religion</t>
  </si>
  <si>
    <t>Australia</t>
  </si>
  <si>
    <t>New Zealand</t>
  </si>
  <si>
    <t>India</t>
  </si>
  <si>
    <t>Vietnam</t>
  </si>
  <si>
    <t>Lebanon</t>
  </si>
  <si>
    <t>Sudan</t>
  </si>
  <si>
    <t>Iraq</t>
  </si>
  <si>
    <t>Afghanistan</t>
  </si>
  <si>
    <t>Philippines</t>
  </si>
  <si>
    <t>England</t>
  </si>
  <si>
    <t>Pakistan</t>
  </si>
  <si>
    <t>Turkey</t>
  </si>
  <si>
    <t>Thailand</t>
  </si>
  <si>
    <t>Ethiopia</t>
  </si>
  <si>
    <t>No. aged 15</t>
  </si>
  <si>
    <t>No. aged 16</t>
  </si>
  <si>
    <t>No. aged 17</t>
  </si>
  <si>
    <t>No. aged 18</t>
  </si>
  <si>
    <t>No. aged 19</t>
  </si>
  <si>
    <t>No. aged 20</t>
  </si>
  <si>
    <t>No. aged 21</t>
  </si>
  <si>
    <t>No. aged 22</t>
  </si>
  <si>
    <t>No &lt;20 years</t>
  </si>
  <si>
    <t>No. born in Australia</t>
  </si>
  <si>
    <t>No. born in New Zealand</t>
  </si>
  <si>
    <t>No. born in India</t>
  </si>
  <si>
    <t>No. born in Vietnam</t>
  </si>
  <si>
    <t>No. born in Lebanon</t>
  </si>
  <si>
    <t>No. born in Sudan</t>
  </si>
  <si>
    <t>No. born in Iraq</t>
  </si>
  <si>
    <t>No. born in China</t>
  </si>
  <si>
    <t>No. born in Afghanistan</t>
  </si>
  <si>
    <t>No. born in Philippines</t>
  </si>
  <si>
    <t>No. born in England</t>
  </si>
  <si>
    <t>No. born in Burma</t>
  </si>
  <si>
    <t>No. born in Saudi Arabia</t>
  </si>
  <si>
    <t>No. born in Pakistan</t>
  </si>
  <si>
    <t>No. born in Turkey</t>
  </si>
  <si>
    <t>No. born in Thailand</t>
  </si>
  <si>
    <t>No. born in Cambodia</t>
  </si>
  <si>
    <t>No. born in Ethiopia</t>
  </si>
  <si>
    <t>No. born in South Sudan</t>
  </si>
  <si>
    <t>No. born in Other</t>
  </si>
  <si>
    <t>Total Birthplaces</t>
  </si>
  <si>
    <t>Total age groups</t>
  </si>
  <si>
    <t>% Own or purchasing their home</t>
  </si>
  <si>
    <t>% Renting their home</t>
  </si>
  <si>
    <t>Median Weekly Gross Income</t>
  </si>
  <si>
    <t>Per cent</t>
  </si>
  <si>
    <t>Number</t>
  </si>
  <si>
    <t>Aged 15</t>
  </si>
  <si>
    <t>Aged 16</t>
  </si>
  <si>
    <t>Aged 17</t>
  </si>
  <si>
    <t>Aged 18</t>
  </si>
  <si>
    <t>Aged 19</t>
  </si>
  <si>
    <t>Aged 20</t>
  </si>
  <si>
    <t>Aged 21</t>
  </si>
  <si>
    <t>Aged 22</t>
  </si>
  <si>
    <t>AGE GROUPS</t>
  </si>
  <si>
    <t>MARITAL STATUS</t>
  </si>
  <si>
    <t>FAMILY CIRCUMSTANCES</t>
  </si>
  <si>
    <t>HOUSING</t>
  </si>
  <si>
    <t>ENGLISH FLUENCY</t>
  </si>
  <si>
    <t>INDIGENOUS STATUS</t>
  </si>
  <si>
    <r>
      <t>Select municipality below</t>
    </r>
    <r>
      <rPr>
        <sz val="10"/>
        <rFont val="Wingdings"/>
        <charset val="2"/>
      </rPr>
      <t xml:space="preserve"> H</t>
    </r>
  </si>
  <si>
    <t>Total is less than 100 as some categories are omitted</t>
  </si>
  <si>
    <t>No. aged 15-22</t>
  </si>
  <si>
    <t>No aged &lt;20 years</t>
  </si>
  <si>
    <t>% aged 15</t>
  </si>
  <si>
    <t>% aged 16</t>
  </si>
  <si>
    <t>% aged 17</t>
  </si>
  <si>
    <t>% aged 18</t>
  </si>
  <si>
    <t>% aged 19</t>
  </si>
  <si>
    <t>% aged 20</t>
  </si>
  <si>
    <t>% aged 21</t>
  </si>
  <si>
    <t>% aged 22</t>
  </si>
  <si>
    <t>Total %</t>
  </si>
  <si>
    <t>% aged &lt;20 years</t>
  </si>
  <si>
    <t>No. born in Other nations</t>
  </si>
  <si>
    <t>Total birthplaces</t>
  </si>
  <si>
    <t>% born in Australia</t>
  </si>
  <si>
    <t>% born in New Zealand</t>
  </si>
  <si>
    <t>% born in India</t>
  </si>
  <si>
    <t>% born in Vietnam</t>
  </si>
  <si>
    <t>% born in Lebanon</t>
  </si>
  <si>
    <t>% born in Sudan</t>
  </si>
  <si>
    <t>% born in Iraq</t>
  </si>
  <si>
    <t>% born in China</t>
  </si>
  <si>
    <t>% born in Afghanistan</t>
  </si>
  <si>
    <t>% born in Philippines</t>
  </si>
  <si>
    <t>% born in England</t>
  </si>
  <si>
    <t>% born in Burma</t>
  </si>
  <si>
    <t>% born in Saudi Arabia</t>
  </si>
  <si>
    <t>% born in Pakistan</t>
  </si>
  <si>
    <t>% born in Turkey</t>
  </si>
  <si>
    <t>% born in Thailand</t>
  </si>
  <si>
    <t>% born in Cambodia</t>
  </si>
  <si>
    <t>% born in Ethiopia</t>
  </si>
  <si>
    <t>% born in South Sudan</t>
  </si>
  <si>
    <t>% born in Other nations</t>
  </si>
  <si>
    <r>
      <t>Select variable below</t>
    </r>
    <r>
      <rPr>
        <sz val="10"/>
        <rFont val="Wingdings"/>
        <charset val="2"/>
      </rPr>
      <t xml:space="preserve"> H</t>
    </r>
  </si>
  <si>
    <t>Young Mothers, aged 15-22: Housing Tenure, 2016</t>
  </si>
  <si>
    <t>% Owned or purchasing</t>
  </si>
  <si>
    <t>% Rented or Other</t>
  </si>
  <si>
    <t>% Child in household</t>
  </si>
  <si>
    <t>% Owned or purchasing accommodation</t>
  </si>
  <si>
    <t>% Renting accommodation &amp; other arrangements</t>
  </si>
  <si>
    <t>BIRTHPLACES</t>
  </si>
  <si>
    <t>RELIGIONS</t>
  </si>
  <si>
    <t>EDUCATION, EMPLOYMENT (2011), INCOMES</t>
  </si>
  <si>
    <r>
      <rPr>
        <sz val="18"/>
        <rFont val="Garamond"/>
        <family val="1"/>
      </rPr>
      <t>Mothers aged 15 to 22 years: characteristics</t>
    </r>
    <r>
      <rPr>
        <sz val="10"/>
        <rFont val="Garamond"/>
        <family val="1"/>
      </rPr>
      <t xml:space="preserve">
From the findings of the 2021 Census</t>
    </r>
  </si>
  <si>
    <t>Young Mothers, aged 15-22: Age, 2021</t>
  </si>
  <si>
    <t>Bayside (Vic.)</t>
  </si>
  <si>
    <t>Colac Otway</t>
  </si>
  <si>
    <t>Kingston (Vic.)</t>
  </si>
  <si>
    <t>Latrobe (Vic.)</t>
  </si>
  <si>
    <t>Young Mothers, aged 15-22: Relationship in Household, 2021</t>
  </si>
  <si>
    <t>Young Mothers, aged 15-22: Marital Status, 2021</t>
  </si>
  <si>
    <t>Partner -</t>
  </si>
  <si>
    <t>Lone parent</t>
  </si>
  <si>
    <t>Group household member</t>
  </si>
  <si>
    <t>Child -</t>
  </si>
  <si>
    <t>Young Mothers, aged 15-22: Early School Leaving, 2021</t>
  </si>
  <si>
    <t>Young Mothers, aged 15-22: Median Individual Weekly Income, 2021</t>
  </si>
  <si>
    <t>Malaysia</t>
  </si>
  <si>
    <t>Myanmar</t>
  </si>
  <si>
    <t>Samoa</t>
  </si>
  <si>
    <t>Iran</t>
  </si>
  <si>
    <t>Bangladesh</t>
  </si>
  <si>
    <t>Young Mothers, aged 15-22: Birthplace, 2021</t>
  </si>
  <si>
    <t>Young Mothers, aged 15-22: Limited English Fluency*, 2021</t>
  </si>
  <si>
    <t>Young Mothers, aged 15-22: Indigenous Status, 2021</t>
  </si>
  <si>
    <t>Total pop 15-22</t>
  </si>
  <si>
    <t>China</t>
  </si>
  <si>
    <t>Congo</t>
  </si>
  <si>
    <t>Young Mothers, aged 15-22 Labour force status,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</si>
</sst>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8"/>
      <color indexed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Wingdings"/>
      <charset val="2"/>
    </font>
    <font>
      <b/>
      <sz val="10"/>
      <color rgb="FFFFFFCC"/>
      <name val="Calibri"/>
      <family val="2"/>
      <scheme val="minor"/>
    </font>
    <font>
      <b/>
      <sz val="9"/>
      <color rgb="FFFFFFCC"/>
      <name val="Calibri"/>
      <family val="2"/>
      <scheme val="minor"/>
    </font>
    <font>
      <sz val="9"/>
      <color rgb="FFFFFFCC"/>
      <name val="Calibri"/>
      <family val="2"/>
      <scheme val="minor"/>
    </font>
    <font>
      <sz val="10"/>
      <color rgb="FFFFFFCC"/>
      <name val="Calibri"/>
      <family val="2"/>
      <scheme val="minor"/>
    </font>
    <font>
      <sz val="10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Garamond"/>
      <family val="1"/>
    </font>
    <font>
      <sz val="18"/>
      <name val="Garamond"/>
      <family val="1"/>
    </font>
    <font>
      <sz val="8"/>
      <color theme="1"/>
      <name val="Calibri"/>
      <family val="2"/>
      <scheme val="minor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8" fillId="0" borderId="0" applyNumberFormat="0" applyFill="0" applyBorder="0" applyAlignment="0" applyProtection="0">
      <protection locked="0"/>
    </xf>
    <xf numFmtId="0" fontId="1" fillId="2" borderId="0">
      <protection locked="0"/>
    </xf>
  </cellStyleXfs>
  <cellXfs count="97">
    <xf numFmtId="0" fontId="0" fillId="0" borderId="0" xfId="0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9" fillId="0" borderId="0" xfId="9" applyFont="1" applyAlignment="1">
      <protection locked="0"/>
    </xf>
    <xf numFmtId="0" fontId="0" fillId="5" borderId="0" xfId="0" applyFill="1" applyProtection="1"/>
    <xf numFmtId="9" fontId="0" fillId="0" borderId="0" xfId="10" applyNumberFormat="1" applyFont="1" applyFill="1">
      <protection locked="0"/>
    </xf>
    <xf numFmtId="0" fontId="10" fillId="0" borderId="0" xfId="0" applyFont="1">
      <protection locked="0"/>
    </xf>
    <xf numFmtId="0" fontId="10" fillId="0" borderId="0" xfId="0" applyFont="1" applyAlignment="1">
      <alignment horizontal="center"/>
      <protection locked="0"/>
    </xf>
    <xf numFmtId="164" fontId="10" fillId="0" borderId="0" xfId="0" applyNumberFormat="1" applyFont="1" applyAlignment="1">
      <alignment horizontal="center"/>
      <protection locked="0"/>
    </xf>
    <xf numFmtId="0" fontId="1" fillId="0" borderId="0" xfId="0" applyFont="1">
      <protection locked="0"/>
    </xf>
    <xf numFmtId="0" fontId="13" fillId="0" borderId="0" xfId="0" applyFont="1">
      <protection locked="0"/>
    </xf>
    <xf numFmtId="0" fontId="13" fillId="0" borderId="0" xfId="0" applyFont="1" applyAlignment="1">
      <alignment horizontal="center"/>
      <protection locked="0"/>
    </xf>
    <xf numFmtId="0" fontId="12" fillId="0" borderId="0" xfId="0" applyFont="1">
      <protection locked="0"/>
    </xf>
    <xf numFmtId="164" fontId="13" fillId="0" borderId="0" xfId="0" applyNumberFormat="1" applyFont="1" applyAlignment="1">
      <alignment horizontal="center"/>
      <protection locked="0"/>
    </xf>
    <xf numFmtId="0" fontId="13" fillId="0" borderId="3" xfId="0" applyFont="1" applyBorder="1">
      <protection locked="0"/>
    </xf>
    <xf numFmtId="0" fontId="13" fillId="0" borderId="3" xfId="0" applyFont="1" applyBorder="1" applyAlignment="1">
      <alignment horizontal="center"/>
      <protection locked="0"/>
    </xf>
    <xf numFmtId="164" fontId="13" fillId="6" borderId="3" xfId="0" applyNumberFormat="1" applyFont="1" applyFill="1" applyBorder="1" applyAlignment="1">
      <alignment horizontal="center"/>
      <protection locked="0"/>
    </xf>
    <xf numFmtId="0" fontId="14" fillId="0" borderId="0" xfId="0" applyFont="1" applyAlignment="1">
      <alignment horizontal="center" wrapText="1"/>
      <protection locked="0"/>
    </xf>
    <xf numFmtId="0" fontId="10" fillId="0" borderId="3" xfId="0" applyFont="1" applyBorder="1" applyAlignment="1">
      <alignment horizontal="center"/>
      <protection locked="0"/>
    </xf>
    <xf numFmtId="164" fontId="10" fillId="6" borderId="3" xfId="0" applyNumberFormat="1" applyFont="1" applyFill="1" applyBorder="1" applyAlignment="1">
      <alignment horizontal="center"/>
      <protection locked="0"/>
    </xf>
    <xf numFmtId="164" fontId="10" fillId="6" borderId="0" xfId="0" applyNumberFormat="1" applyFont="1" applyFill="1" applyAlignment="1">
      <alignment horizontal="center"/>
      <protection locked="0"/>
    </xf>
    <xf numFmtId="0" fontId="10" fillId="0" borderId="0" xfId="0" applyFont="1" applyAlignment="1">
      <alignment horizontal="center" wrapText="1"/>
      <protection locked="0"/>
    </xf>
    <xf numFmtId="0" fontId="13" fillId="7" borderId="3" xfId="0" applyFont="1" applyFill="1" applyBorder="1">
      <protection locked="0"/>
    </xf>
    <xf numFmtId="0" fontId="13" fillId="7" borderId="3" xfId="0" applyFont="1" applyFill="1" applyBorder="1" applyAlignment="1">
      <alignment horizontal="center"/>
      <protection locked="0"/>
    </xf>
    <xf numFmtId="164" fontId="13" fillId="7" borderId="3" xfId="0" applyNumberFormat="1" applyFont="1" applyFill="1" applyBorder="1" applyAlignment="1">
      <alignment horizontal="center"/>
      <protection locked="0"/>
    </xf>
    <xf numFmtId="164" fontId="10" fillId="7" borderId="3" xfId="0" applyNumberFormat="1" applyFont="1" applyFill="1" applyBorder="1" applyAlignment="1">
      <alignment horizontal="center"/>
      <protection locked="0"/>
    </xf>
    <xf numFmtId="0" fontId="10" fillId="7" borderId="3" xfId="0" applyFont="1" applyFill="1" applyBorder="1" applyAlignment="1">
      <alignment horizontal="center"/>
      <protection locked="0"/>
    </xf>
    <xf numFmtId="1" fontId="0" fillId="0" borderId="0" xfId="0" applyNumberFormat="1">
      <protection locked="0"/>
    </xf>
    <xf numFmtId="1" fontId="13" fillId="0" borderId="0" xfId="0" applyNumberFormat="1" applyFont="1" applyAlignment="1">
      <alignment horizontal="center"/>
      <protection locked="0"/>
    </xf>
    <xf numFmtId="0" fontId="10" fillId="0" borderId="3" xfId="0" applyFont="1" applyBorder="1">
      <protection locked="0"/>
    </xf>
    <xf numFmtId="0" fontId="10" fillId="7" borderId="3" xfId="0" applyFont="1" applyFill="1" applyBorder="1">
      <protection locked="0"/>
    </xf>
    <xf numFmtId="1" fontId="10" fillId="6" borderId="3" xfId="0" applyNumberFormat="1" applyFont="1" applyFill="1" applyBorder="1" applyAlignment="1">
      <alignment horizontal="center"/>
      <protection locked="0"/>
    </xf>
    <xf numFmtId="1" fontId="10" fillId="7" borderId="3" xfId="0" applyNumberFormat="1" applyFont="1" applyFill="1" applyBorder="1" applyAlignment="1">
      <alignment horizontal="center"/>
      <protection locked="0"/>
    </xf>
    <xf numFmtId="164" fontId="10" fillId="0" borderId="0" xfId="0" applyNumberFormat="1" applyFont="1">
      <protection locked="0"/>
    </xf>
    <xf numFmtId="0" fontId="11" fillId="0" borderId="0" xfId="0" applyFont="1" applyAlignment="1">
      <alignment horizontal="center"/>
      <protection locked="0"/>
    </xf>
    <xf numFmtId="1" fontId="11" fillId="0" borderId="0" xfId="0" applyNumberFormat="1" applyFont="1" applyAlignment="1">
      <alignment horizontal="center"/>
      <protection locked="0"/>
    </xf>
    <xf numFmtId="0" fontId="11" fillId="8" borderId="3" xfId="0" applyFont="1" applyFill="1" applyBorder="1" applyAlignment="1">
      <alignment horizontal="center"/>
      <protection locked="0"/>
    </xf>
    <xf numFmtId="1" fontId="11" fillId="8" borderId="3" xfId="0" applyNumberFormat="1" applyFont="1" applyFill="1" applyBorder="1" applyAlignment="1">
      <alignment horizontal="center"/>
      <protection locked="0"/>
    </xf>
    <xf numFmtId="0" fontId="15" fillId="0" borderId="0" xfId="0" applyFont="1" applyAlignment="1">
      <alignment horizontal="center"/>
      <protection locked="0"/>
    </xf>
    <xf numFmtId="0" fontId="15" fillId="0" borderId="0" xfId="0" applyFont="1">
      <protection locked="0"/>
    </xf>
    <xf numFmtId="0" fontId="14" fillId="0" borderId="3" xfId="0" applyFont="1" applyBorder="1">
      <protection locked="0"/>
    </xf>
    <xf numFmtId="164" fontId="0" fillId="0" borderId="0" xfId="0" applyNumberFormat="1" applyAlignment="1">
      <alignment horizontal="center"/>
      <protection locked="0"/>
    </xf>
    <xf numFmtId="164" fontId="14" fillId="0" borderId="3" xfId="0" applyNumberFormat="1" applyFont="1" applyBorder="1" applyAlignment="1">
      <alignment horizontal="center"/>
      <protection locked="0"/>
    </xf>
    <xf numFmtId="3" fontId="10" fillId="0" borderId="3" xfId="0" applyNumberFormat="1" applyFont="1" applyBorder="1">
      <protection locked="0"/>
    </xf>
    <xf numFmtId="3" fontId="10" fillId="7" borderId="3" xfId="0" applyNumberFormat="1" applyFont="1" applyFill="1" applyBorder="1">
      <protection locked="0"/>
    </xf>
    <xf numFmtId="0" fontId="2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right" vertical="top"/>
      <protection hidden="1"/>
    </xf>
    <xf numFmtId="0" fontId="13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0" fillId="0" borderId="3" xfId="0" applyFont="1" applyBorder="1" applyProtection="1">
      <protection hidden="1"/>
    </xf>
    <xf numFmtId="164" fontId="10" fillId="6" borderId="3" xfId="0" applyNumberFormat="1" applyFont="1" applyFill="1" applyBorder="1" applyAlignment="1" applyProtection="1">
      <alignment horizontal="center"/>
      <protection hidden="1"/>
    </xf>
    <xf numFmtId="0" fontId="10" fillId="7" borderId="3" xfId="0" applyFont="1" applyFill="1" applyBorder="1" applyAlignment="1" applyProtection="1">
      <alignment horizontal="center"/>
      <protection hidden="1"/>
    </xf>
    <xf numFmtId="0" fontId="10" fillId="6" borderId="3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4" fontId="14" fillId="0" borderId="0" xfId="0" applyNumberFormat="1" applyFont="1" applyAlignment="1" applyProtection="1">
      <alignment horizontal="center"/>
      <protection hidden="1"/>
    </xf>
    <xf numFmtId="0" fontId="10" fillId="0" borderId="5" xfId="0" applyFont="1" applyBorder="1" applyProtection="1">
      <protection hidden="1"/>
    </xf>
    <xf numFmtId="0" fontId="10" fillId="6" borderId="5" xfId="0" applyFont="1" applyFill="1" applyBorder="1" applyAlignment="1" applyProtection="1">
      <alignment horizontal="center"/>
      <protection hidden="1"/>
    </xf>
    <xf numFmtId="164" fontId="10" fillId="6" borderId="5" xfId="0" applyNumberFormat="1" applyFont="1" applyFill="1" applyBorder="1" applyAlignment="1" applyProtection="1">
      <alignment horizontal="center"/>
      <protection hidden="1"/>
    </xf>
    <xf numFmtId="165" fontId="10" fillId="6" borderId="5" xfId="0" applyNumberFormat="1" applyFont="1" applyFill="1" applyBorder="1" applyAlignment="1" applyProtection="1">
      <alignment horizontal="center"/>
      <protection hidden="1"/>
    </xf>
    <xf numFmtId="0" fontId="10" fillId="0" borderId="4" xfId="0" applyFont="1" applyBorder="1" applyProtection="1">
      <protection hidden="1"/>
    </xf>
    <xf numFmtId="164" fontId="10" fillId="6" borderId="4" xfId="0" applyNumberFormat="1" applyFont="1" applyFill="1" applyBorder="1" applyAlignment="1" applyProtection="1">
      <alignment horizontal="center"/>
      <protection hidden="1"/>
    </xf>
    <xf numFmtId="0" fontId="10" fillId="7" borderId="4" xfId="0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4" fontId="10" fillId="6" borderId="0" xfId="0" applyNumberFormat="1" applyFont="1" applyFill="1" applyAlignment="1" applyProtection="1">
      <alignment horizontal="center"/>
      <protection hidden="1"/>
    </xf>
    <xf numFmtId="0" fontId="18" fillId="9" borderId="6" xfId="0" applyFont="1" applyFill="1" applyBorder="1" applyAlignment="1" applyProtection="1">
      <alignment vertical="center"/>
      <protection hidden="1"/>
    </xf>
    <xf numFmtId="0" fontId="18" fillId="9" borderId="6" xfId="0" applyFont="1" applyFill="1" applyBorder="1" applyAlignment="1" applyProtection="1">
      <alignment horizontal="center" vertical="center"/>
      <protection hidden="1"/>
    </xf>
    <xf numFmtId="0" fontId="19" fillId="9" borderId="6" xfId="0" applyFont="1" applyFill="1" applyBorder="1" applyAlignment="1" applyProtection="1">
      <alignment vertical="center"/>
      <protection hidden="1"/>
    </xf>
    <xf numFmtId="0" fontId="20" fillId="9" borderId="6" xfId="0" applyFont="1" applyFill="1" applyBorder="1" applyAlignment="1" applyProtection="1">
      <alignment horizontal="center" vertical="center"/>
      <protection hidden="1"/>
    </xf>
    <xf numFmtId="164" fontId="20" fillId="9" borderId="6" xfId="0" applyNumberFormat="1" applyFont="1" applyFill="1" applyBorder="1" applyAlignment="1" applyProtection="1">
      <alignment horizontal="center" vertical="center"/>
      <protection hidden="1"/>
    </xf>
    <xf numFmtId="165" fontId="20" fillId="9" borderId="6" xfId="0" applyNumberFormat="1" applyFont="1" applyFill="1" applyBorder="1" applyAlignment="1" applyProtection="1">
      <alignment horizontal="center" vertical="center"/>
      <protection hidden="1"/>
    </xf>
    <xf numFmtId="0" fontId="21" fillId="9" borderId="6" xfId="0" applyFont="1" applyFill="1" applyBorder="1" applyAlignment="1" applyProtection="1">
      <alignment vertical="center"/>
      <protection hidden="1"/>
    </xf>
    <xf numFmtId="0" fontId="25" fillId="0" borderId="0" xfId="0" applyFont="1" applyProtection="1">
      <protection hidden="1"/>
    </xf>
    <xf numFmtId="0" fontId="15" fillId="0" borderId="0" xfId="0" applyFont="1" applyAlignment="1">
      <alignment wrapText="1"/>
      <protection locked="0"/>
    </xf>
    <xf numFmtId="0" fontId="13" fillId="0" borderId="0" xfId="0" applyFont="1" applyAlignment="1">
      <alignment wrapText="1"/>
      <protection locked="0"/>
    </xf>
    <xf numFmtId="3" fontId="10" fillId="0" borderId="3" xfId="0" applyNumberFormat="1" applyFont="1" applyBorder="1" applyAlignment="1">
      <alignment horizontal="center"/>
      <protection locked="0"/>
    </xf>
    <xf numFmtId="3" fontId="10" fillId="7" borderId="3" xfId="0" applyNumberFormat="1" applyFont="1" applyFill="1" applyBorder="1" applyAlignment="1">
      <alignment horizontal="center"/>
      <protection locked="0"/>
    </xf>
    <xf numFmtId="0" fontId="22" fillId="10" borderId="0" xfId="0" applyFont="1" applyFill="1" applyAlignment="1">
      <alignment wrapText="1"/>
      <protection locked="0"/>
    </xf>
    <xf numFmtId="0" fontId="26" fillId="10" borderId="0" xfId="0" applyFont="1" applyFill="1" applyAlignment="1">
      <alignment horizontal="center" wrapText="1"/>
      <protection locked="0"/>
    </xf>
    <xf numFmtId="0" fontId="27" fillId="0" borderId="0" xfId="0" applyFont="1" applyProtection="1">
      <protection locked="0" hidden="1"/>
    </xf>
    <xf numFmtId="0" fontId="27" fillId="7" borderId="0" xfId="0" applyFont="1" applyFill="1" applyProtection="1">
      <protection locked="0" hidden="1"/>
    </xf>
    <xf numFmtId="0" fontId="28" fillId="0" borderId="0" xfId="0" applyFont="1">
      <protection locked="0"/>
    </xf>
    <xf numFmtId="0" fontId="31" fillId="0" borderId="0" xfId="0" applyFont="1" applyProtection="1"/>
    <xf numFmtId="0" fontId="32" fillId="0" borderId="0" xfId="0" applyFont="1" applyAlignment="1">
      <alignment horizontal="center"/>
      <protection locked="0"/>
    </xf>
    <xf numFmtId="0" fontId="3" fillId="0" borderId="0" xfId="0" applyFont="1">
      <protection locked="0"/>
    </xf>
    <xf numFmtId="0" fontId="3" fillId="0" borderId="0" xfId="0" applyFont="1" applyAlignment="1">
      <alignment horizontal="center"/>
      <protection locked="0"/>
    </xf>
    <xf numFmtId="0" fontId="14" fillId="0" borderId="3" xfId="0" applyFont="1" applyBorder="1" applyAlignment="1">
      <alignment horizontal="center"/>
      <protection locked="0"/>
    </xf>
    <xf numFmtId="164" fontId="14" fillId="6" borderId="3" xfId="0" applyNumberFormat="1" applyFont="1" applyFill="1" applyBorder="1" applyAlignment="1">
      <alignment horizontal="center"/>
      <protection locked="0"/>
    </xf>
    <xf numFmtId="0" fontId="14" fillId="7" borderId="3" xfId="0" applyFont="1" applyFill="1" applyBorder="1">
      <protection locked="0"/>
    </xf>
    <xf numFmtId="0" fontId="14" fillId="7" borderId="3" xfId="0" applyFont="1" applyFill="1" applyBorder="1" applyAlignment="1">
      <alignment horizontal="center"/>
      <protection locked="0"/>
    </xf>
    <xf numFmtId="0" fontId="23" fillId="0" borderId="0" xfId="0" applyFont="1" applyAlignment="1" applyProtection="1">
      <alignment horizontal="center"/>
      <protection locked="0" hidden="1"/>
    </xf>
    <xf numFmtId="0" fontId="13" fillId="0" borderId="0" xfId="0" applyFont="1" applyAlignment="1">
      <alignment horizontal="center"/>
      <protection locked="0"/>
    </xf>
    <xf numFmtId="0" fontId="13" fillId="0" borderId="4" xfId="0" applyFont="1" applyBorder="1" applyAlignment="1">
      <alignment horizontal="center"/>
      <protection locked="0"/>
    </xf>
    <xf numFmtId="0" fontId="29" fillId="0" borderId="0" xfId="0" applyFont="1" applyAlignment="1" applyProtection="1">
      <alignment horizontal="center" vertic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Percent" xfId="10" builtinId="5"/>
    <cellStyle name="rowfield" xfId="7" xr:uid="{00000000-0005-0000-0000-000009000000}"/>
    <cellStyle name="Test" xfId="8" xr:uid="{00000000-0005-0000-0000-00000A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calcChain" Target="calcChain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haredStrings" Target="sharedStrings.xml" Id="rId17" /><Relationship Type="http://schemas.openxmlformats.org/officeDocument/2006/relationships/worksheet" Target="worksheets/sheet2.xml" Id="rId2" /><Relationship Type="http://schemas.openxmlformats.org/officeDocument/2006/relationships/styles" Target="styles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R48c8dc030fc14a5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44650445132929"/>
          <c:y val="2.1427442051671252E-2"/>
          <c:w val="0.78613095602552019"/>
          <c:h val="0.970771960998415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Front!$L$8:$L$85</c:f>
              <c:strCache>
                <c:ptCount val="78"/>
                <c:pt idx="0">
                  <c:v>Towong</c:v>
                </c:pt>
                <c:pt idx="1">
                  <c:v>Surf Coast</c:v>
                </c:pt>
                <c:pt idx="2">
                  <c:v>Mansfield</c:v>
                </c:pt>
                <c:pt idx="3">
                  <c:v>Buloke</c:v>
                </c:pt>
                <c:pt idx="4">
                  <c:v>Northern Grampians</c:v>
                </c:pt>
                <c:pt idx="5">
                  <c:v>Maribyrnong</c:v>
                </c:pt>
                <c:pt idx="6">
                  <c:v>Corangamite</c:v>
                </c:pt>
                <c:pt idx="7">
                  <c:v>Glen Eira</c:v>
                </c:pt>
                <c:pt idx="8">
                  <c:v>Golden Plains</c:v>
                </c:pt>
                <c:pt idx="9">
                  <c:v>Strathbogie</c:v>
                </c:pt>
                <c:pt idx="10">
                  <c:v>Moyne</c:v>
                </c:pt>
                <c:pt idx="11">
                  <c:v>Alpine</c:v>
                </c:pt>
                <c:pt idx="12">
                  <c:v>Ararat</c:v>
                </c:pt>
                <c:pt idx="13">
                  <c:v>Glenelg</c:v>
                </c:pt>
                <c:pt idx="14">
                  <c:v>Hume</c:v>
                </c:pt>
                <c:pt idx="15">
                  <c:v>Moorabool</c:v>
                </c:pt>
                <c:pt idx="16">
                  <c:v>Hobsons Bay</c:v>
                </c:pt>
                <c:pt idx="17">
                  <c:v>Hepburn</c:v>
                </c:pt>
                <c:pt idx="18">
                  <c:v>Gannawarra</c:v>
                </c:pt>
                <c:pt idx="19">
                  <c:v>Moonee Valley</c:v>
                </c:pt>
                <c:pt idx="20">
                  <c:v>Wyndham</c:v>
                </c:pt>
                <c:pt idx="21">
                  <c:v>Southern Grampians</c:v>
                </c:pt>
                <c:pt idx="22">
                  <c:v>Campaspe</c:v>
                </c:pt>
                <c:pt idx="23">
                  <c:v>Knox</c:v>
                </c:pt>
                <c:pt idx="24">
                  <c:v>Bass Coast</c:v>
                </c:pt>
                <c:pt idx="25">
                  <c:v>Colac-Otway</c:v>
                </c:pt>
                <c:pt idx="26">
                  <c:v>Latrobe</c:v>
                </c:pt>
                <c:pt idx="27">
                  <c:v>Melbourne</c:v>
                </c:pt>
                <c:pt idx="28">
                  <c:v>Casey</c:v>
                </c:pt>
                <c:pt idx="29">
                  <c:v>Wellington</c:v>
                </c:pt>
                <c:pt idx="30">
                  <c:v>Swan Hill</c:v>
                </c:pt>
                <c:pt idx="31">
                  <c:v>South Gippsland</c:v>
                </c:pt>
                <c:pt idx="32">
                  <c:v>Moreland</c:v>
                </c:pt>
                <c:pt idx="33">
                  <c:v>Loddon</c:v>
                </c:pt>
                <c:pt idx="34">
                  <c:v>Kingston</c:v>
                </c:pt>
                <c:pt idx="35">
                  <c:v>Boroondara</c:v>
                </c:pt>
                <c:pt idx="36">
                  <c:v>Mornington Peninsula</c:v>
                </c:pt>
                <c:pt idx="37">
                  <c:v>Darebin</c:v>
                </c:pt>
                <c:pt idx="38">
                  <c:v>Wangaratta</c:v>
                </c:pt>
                <c:pt idx="39">
                  <c:v>Cardinia</c:v>
                </c:pt>
                <c:pt idx="40">
                  <c:v>Moira</c:v>
                </c:pt>
                <c:pt idx="41">
                  <c:v>Greater Dandenong</c:v>
                </c:pt>
                <c:pt idx="42">
                  <c:v>Melton</c:v>
                </c:pt>
                <c:pt idx="43">
                  <c:v>Whittlesea</c:v>
                </c:pt>
                <c:pt idx="44">
                  <c:v>Maroondah</c:v>
                </c:pt>
                <c:pt idx="45">
                  <c:v>Yarra Ranges</c:v>
                </c:pt>
                <c:pt idx="46">
                  <c:v>Mitchell</c:v>
                </c:pt>
                <c:pt idx="47">
                  <c:v>Greater Shepparton</c:v>
                </c:pt>
                <c:pt idx="48">
                  <c:v>Wodonga</c:v>
                </c:pt>
                <c:pt idx="49">
                  <c:v>Indigo</c:v>
                </c:pt>
                <c:pt idx="50">
                  <c:v>Greater Geelong</c:v>
                </c:pt>
                <c:pt idx="51">
                  <c:v>Mildura</c:v>
                </c:pt>
                <c:pt idx="52">
                  <c:v>Ballarat</c:v>
                </c:pt>
                <c:pt idx="53">
                  <c:v>Baw Baw</c:v>
                </c:pt>
                <c:pt idx="54">
                  <c:v>Greater Bendigo</c:v>
                </c:pt>
                <c:pt idx="55">
                  <c:v>Brimbank</c:v>
                </c:pt>
                <c:pt idx="56">
                  <c:v>Warrnambool</c:v>
                </c:pt>
                <c:pt idx="57">
                  <c:v>Horsham</c:v>
                </c:pt>
                <c:pt idx="58">
                  <c:v>Stonnington</c:v>
                </c:pt>
                <c:pt idx="59">
                  <c:v>Monash</c:v>
                </c:pt>
                <c:pt idx="60">
                  <c:v>Benalla</c:v>
                </c:pt>
                <c:pt idx="61">
                  <c:v>East Gippsland</c:v>
                </c:pt>
                <c:pt idx="62">
                  <c:v>Yarra</c:v>
                </c:pt>
                <c:pt idx="63">
                  <c:v>Whitehorse</c:v>
                </c:pt>
                <c:pt idx="64">
                  <c:v>Central Goldfields</c:v>
                </c:pt>
                <c:pt idx="65">
                  <c:v>Manningham</c:v>
                </c:pt>
                <c:pt idx="66">
                  <c:v>Frankston</c:v>
                </c:pt>
                <c:pt idx="67">
                  <c:v>Pyrenees</c:v>
                </c:pt>
                <c:pt idx="68">
                  <c:v>Nillumbik</c:v>
                </c:pt>
                <c:pt idx="69">
                  <c:v>Port Phillip</c:v>
                </c:pt>
                <c:pt idx="70">
                  <c:v>Banyule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Murrindindi</c:v>
                </c:pt>
                <c:pt idx="74">
                  <c:v>Mount Alexander</c:v>
                </c:pt>
                <c:pt idx="75">
                  <c:v>Macedon Ranges</c:v>
                </c:pt>
                <c:pt idx="76">
                  <c:v>Hindmarsh</c:v>
                </c:pt>
                <c:pt idx="77">
                  <c:v>Bayside</c:v>
                </c:pt>
              </c:strCache>
            </c:strRef>
          </c:cat>
          <c:val>
            <c:numRef>
              <c:f>Front!$M$8:$M$85</c:f>
              <c:numCache>
                <c:formatCode>General</c:formatCode>
                <c:ptCount val="7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82.35294117647058</c:v>
                </c:pt>
                <c:pt idx="5">
                  <c:v>70.833333333333343</c:v>
                </c:pt>
                <c:pt idx="6">
                  <c:v>70</c:v>
                </c:pt>
                <c:pt idx="7">
                  <c:v>67.857142857142861</c:v>
                </c:pt>
                <c:pt idx="8">
                  <c:v>65</c:v>
                </c:pt>
                <c:pt idx="9">
                  <c:v>64.285714285714292</c:v>
                </c:pt>
                <c:pt idx="10">
                  <c:v>62.5</c:v>
                </c:pt>
                <c:pt idx="11">
                  <c:v>62.5</c:v>
                </c:pt>
                <c:pt idx="12">
                  <c:v>61.904761904761905</c:v>
                </c:pt>
                <c:pt idx="13">
                  <c:v>60.606060606060609</c:v>
                </c:pt>
                <c:pt idx="14">
                  <c:v>58.536585365853654</c:v>
                </c:pt>
                <c:pt idx="15">
                  <c:v>58.333333333333336</c:v>
                </c:pt>
                <c:pt idx="16">
                  <c:v>57.142857142857139</c:v>
                </c:pt>
                <c:pt idx="17">
                  <c:v>57.142857142857139</c:v>
                </c:pt>
                <c:pt idx="18">
                  <c:v>56.25</c:v>
                </c:pt>
                <c:pt idx="19">
                  <c:v>55.555555555555557</c:v>
                </c:pt>
                <c:pt idx="20">
                  <c:v>55.477031802120138</c:v>
                </c:pt>
                <c:pt idx="21">
                  <c:v>53.846153846153847</c:v>
                </c:pt>
                <c:pt idx="22">
                  <c:v>53.164556962025308</c:v>
                </c:pt>
                <c:pt idx="23">
                  <c:v>52.830188679245282</c:v>
                </c:pt>
                <c:pt idx="24">
                  <c:v>52.173913043478258</c:v>
                </c:pt>
                <c:pt idx="25">
                  <c:v>51.851851851851848</c:v>
                </c:pt>
                <c:pt idx="26">
                  <c:v>51.592356687898089</c:v>
                </c:pt>
                <c:pt idx="27">
                  <c:v>51.219512195121951</c:v>
                </c:pt>
                <c:pt idx="28">
                  <c:v>50.980392156862742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49.367088607594937</c:v>
                </c:pt>
                <c:pt idx="37">
                  <c:v>48.936170212765958</c:v>
                </c:pt>
                <c:pt idx="38">
                  <c:v>48.780487804878049</c:v>
                </c:pt>
                <c:pt idx="39">
                  <c:v>48.226950354609926</c:v>
                </c:pt>
                <c:pt idx="40">
                  <c:v>48.148148148148145</c:v>
                </c:pt>
                <c:pt idx="41">
                  <c:v>47.133757961783438</c:v>
                </c:pt>
                <c:pt idx="42">
                  <c:v>46.534653465346537</c:v>
                </c:pt>
                <c:pt idx="43">
                  <c:v>45.901639344262293</c:v>
                </c:pt>
                <c:pt idx="44">
                  <c:v>45.454545454545453</c:v>
                </c:pt>
                <c:pt idx="45">
                  <c:v>44.444444444444443</c:v>
                </c:pt>
                <c:pt idx="46">
                  <c:v>44.444444444444443</c:v>
                </c:pt>
                <c:pt idx="47">
                  <c:v>43.43434343434344</c:v>
                </c:pt>
                <c:pt idx="48">
                  <c:v>42.857142857142854</c:v>
                </c:pt>
                <c:pt idx="49">
                  <c:v>42.857142857142854</c:v>
                </c:pt>
                <c:pt idx="50">
                  <c:v>42.458100558659218</c:v>
                </c:pt>
                <c:pt idx="51">
                  <c:v>42.352941176470587</c:v>
                </c:pt>
                <c:pt idx="52">
                  <c:v>41.520467836257311</c:v>
                </c:pt>
                <c:pt idx="53">
                  <c:v>41.071428571428569</c:v>
                </c:pt>
                <c:pt idx="54">
                  <c:v>40.909090909090914</c:v>
                </c:pt>
                <c:pt idx="55">
                  <c:v>40.366972477064223</c:v>
                </c:pt>
                <c:pt idx="56">
                  <c:v>40</c:v>
                </c:pt>
                <c:pt idx="57">
                  <c:v>39.393939393939391</c:v>
                </c:pt>
                <c:pt idx="58">
                  <c:v>37.5</c:v>
                </c:pt>
                <c:pt idx="59">
                  <c:v>37.5</c:v>
                </c:pt>
                <c:pt idx="60">
                  <c:v>37.5</c:v>
                </c:pt>
                <c:pt idx="61">
                  <c:v>36.666666666666664</c:v>
                </c:pt>
                <c:pt idx="62">
                  <c:v>34.782608695652172</c:v>
                </c:pt>
                <c:pt idx="63">
                  <c:v>33.333333333333329</c:v>
                </c:pt>
                <c:pt idx="64">
                  <c:v>31.578947368421051</c:v>
                </c:pt>
                <c:pt idx="65">
                  <c:v>26.666666666666668</c:v>
                </c:pt>
                <c:pt idx="66">
                  <c:v>25.842696629213485</c:v>
                </c:pt>
                <c:pt idx="67">
                  <c:v>25</c:v>
                </c:pt>
                <c:pt idx="68">
                  <c:v>23.809523809523807</c:v>
                </c:pt>
                <c:pt idx="69">
                  <c:v>23.52941176470588</c:v>
                </c:pt>
                <c:pt idx="70">
                  <c:v>20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9-489A-9A31-72A15759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141276672"/>
        <c:axId val="146294656"/>
      </c:barChart>
      <c:catAx>
        <c:axId val="14127667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141276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5" fmlaRange="All!$B$7:$B$85" sel="26" val="9"/>
</file>

<file path=xl/ctrlProps/ctrlProp2.xml><?xml version="1.0" encoding="utf-8"?>
<formControlPr xmlns="http://schemas.microsoft.com/office/spreadsheetml/2009/9/main" objectType="Drop" dropLines="45" dropStyle="combo" dx="16" fmlaLink="$H$5" fmlaRange="$W$8:$W$88" sel="2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5</xdr:row>
      <xdr:rowOff>38099</xdr:rowOff>
    </xdr:from>
    <xdr:to>
      <xdr:col>13</xdr:col>
      <xdr:colOff>581025</xdr:colOff>
      <xdr:row>68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1276350</xdr:colOff>
          <xdr:row>3</xdr:row>
          <xdr:rowOff>171450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</xdr:row>
          <xdr:rowOff>171450</xdr:rowOff>
        </xdr:from>
        <xdr:to>
          <xdr:col>10</xdr:col>
          <xdr:colOff>238125</xdr:colOff>
          <xdr:row>5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D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pane ySplit="1" topLeftCell="A2" activePane="bottomLeft" state="frozen"/>
      <selection pane="bottomLeft" activeCell="I1" sqref="I1"/>
    </sheetView>
  </sheetViews>
  <sheetFormatPr defaultColWidth="15.73046875" defaultRowHeight="12.75" x14ac:dyDescent="0.35"/>
  <sheetData>
    <row r="1" spans="1:1" s="4" customFormat="1" ht="60" customHeight="1" x14ac:dyDescent="0.35"/>
    <row r="2" spans="1:1" ht="16.5" customHeight="1" x14ac:dyDescent="0.35">
      <c r="A2" s="5" t="s">
        <v>0</v>
      </c>
    </row>
    <row r="3" spans="1:1" x14ac:dyDescent="0.35">
      <c r="A3" s="1" t="s">
        <v>1</v>
      </c>
    </row>
    <row r="4" spans="1:1" x14ac:dyDescent="0.35">
      <c r="A4" s="1" t="s">
        <v>2</v>
      </c>
    </row>
    <row r="6" spans="1:1" x14ac:dyDescent="0.35">
      <c r="A6" s="2" t="s">
        <v>3</v>
      </c>
    </row>
    <row r="7" spans="1:1" x14ac:dyDescent="0.35">
      <c r="A7" s="3" t="str">
        <f>HYPERLINK("http://www.abs.gov.au/websitedbs/D3310114.nsf/Home//©+Copyright?OpenDocument","© Commonwealth of Australia, 2016")</f>
        <v>© Commonwealth of Australia, 2016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C83"/>
  <sheetViews>
    <sheetView workbookViewId="0">
      <selection activeCell="F12" sqref="F12"/>
    </sheetView>
  </sheetViews>
  <sheetFormatPr defaultColWidth="9.1328125" defaultRowHeight="11.65" x14ac:dyDescent="0.35"/>
  <cols>
    <col min="1" max="1" width="9.1328125" style="33"/>
    <col min="2" max="2" width="22.265625" style="33" bestFit="1" customWidth="1"/>
    <col min="3" max="3" width="21" style="8" bestFit="1" customWidth="1"/>
    <col min="4" max="12" width="12.1328125" style="33" customWidth="1"/>
    <col min="13" max="16384" width="9.1328125" style="33"/>
  </cols>
  <sheetData>
    <row r="1" spans="2:3" ht="18" x14ac:dyDescent="0.55000000000000004">
      <c r="B1" s="12" t="s">
        <v>266</v>
      </c>
    </row>
    <row r="2" spans="2:3" x14ac:dyDescent="0.35">
      <c r="B2" s="33" t="s">
        <v>107</v>
      </c>
    </row>
    <row r="4" spans="2:3" x14ac:dyDescent="0.35">
      <c r="C4" s="8" t="s">
        <v>106</v>
      </c>
    </row>
    <row r="5" spans="2:3" ht="13.15" x14ac:dyDescent="0.4">
      <c r="B5" s="14" t="s">
        <v>47</v>
      </c>
      <c r="C5" s="16">
        <v>0</v>
      </c>
    </row>
    <row r="6" spans="2:3" ht="13.15" x14ac:dyDescent="0.4">
      <c r="B6" s="14" t="s">
        <v>40</v>
      </c>
      <c r="C6" s="16">
        <v>0</v>
      </c>
    </row>
    <row r="7" spans="2:3" ht="13.15" x14ac:dyDescent="0.4">
      <c r="B7" s="14" t="s">
        <v>8</v>
      </c>
      <c r="C7" s="16">
        <v>0</v>
      </c>
    </row>
    <row r="8" spans="2:3" ht="13.15" x14ac:dyDescent="0.4">
      <c r="B8" s="14" t="s">
        <v>9</v>
      </c>
      <c r="C8" s="16">
        <v>0</v>
      </c>
    </row>
    <row r="9" spans="2:3" ht="13.15" x14ac:dyDescent="0.4">
      <c r="B9" s="14" t="s">
        <v>48</v>
      </c>
      <c r="C9" s="16">
        <v>0</v>
      </c>
    </row>
    <row r="10" spans="2:3" ht="13.15" x14ac:dyDescent="0.4">
      <c r="B10" s="14" t="s">
        <v>49</v>
      </c>
      <c r="C10" s="16">
        <v>0</v>
      </c>
    </row>
    <row r="11" spans="2:3" ht="13.15" x14ac:dyDescent="0.4">
      <c r="B11" s="14" t="s">
        <v>10</v>
      </c>
      <c r="C11" s="16">
        <v>0</v>
      </c>
    </row>
    <row r="12" spans="2:3" ht="13.15" x14ac:dyDescent="0.4">
      <c r="B12" s="14" t="s">
        <v>41</v>
      </c>
      <c r="C12" s="16">
        <v>0</v>
      </c>
    </row>
    <row r="13" spans="2:3" ht="13.15" x14ac:dyDescent="0.4">
      <c r="B13" s="14" t="s">
        <v>11</v>
      </c>
      <c r="C13" s="16">
        <v>0</v>
      </c>
    </row>
    <row r="14" spans="2:3" ht="13.15" x14ac:dyDescent="0.4">
      <c r="B14" s="14" t="s">
        <v>12</v>
      </c>
      <c r="C14" s="16">
        <v>8.8495575221238933</v>
      </c>
    </row>
    <row r="15" spans="2:3" ht="13.15" x14ac:dyDescent="0.4">
      <c r="B15" s="14" t="s">
        <v>50</v>
      </c>
      <c r="C15" s="16">
        <v>0</v>
      </c>
    </row>
    <row r="16" spans="2:3" ht="13.15" x14ac:dyDescent="0.4">
      <c r="B16" s="14" t="s">
        <v>51</v>
      </c>
      <c r="C16" s="16">
        <v>0</v>
      </c>
    </row>
    <row r="17" spans="2:3" ht="13.15" x14ac:dyDescent="0.4">
      <c r="B17" s="14" t="s">
        <v>52</v>
      </c>
      <c r="C17" s="16">
        <v>0</v>
      </c>
    </row>
    <row r="18" spans="2:3" ht="13.15" x14ac:dyDescent="0.4">
      <c r="B18" s="14" t="s">
        <v>13</v>
      </c>
      <c r="C18" s="16">
        <v>4.9751243781094532</v>
      </c>
    </row>
    <row r="19" spans="2:3" ht="13.15" x14ac:dyDescent="0.4">
      <c r="B19" s="14" t="s">
        <v>53</v>
      </c>
      <c r="C19" s="16">
        <v>0</v>
      </c>
    </row>
    <row r="20" spans="2:3" ht="13.15" x14ac:dyDescent="0.4">
      <c r="B20" s="14" t="s">
        <v>54</v>
      </c>
      <c r="C20" s="16">
        <v>0</v>
      </c>
    </row>
    <row r="21" spans="2:3" ht="13.15" x14ac:dyDescent="0.4">
      <c r="B21" s="14" t="s">
        <v>55</v>
      </c>
      <c r="C21" s="16">
        <v>0</v>
      </c>
    </row>
    <row r="22" spans="2:3" ht="13.15" x14ac:dyDescent="0.4">
      <c r="B22" s="14" t="s">
        <v>14</v>
      </c>
      <c r="C22" s="16">
        <v>8.8888888888888893</v>
      </c>
    </row>
    <row r="23" spans="2:3" ht="13.15" x14ac:dyDescent="0.4">
      <c r="B23" s="14" t="s">
        <v>56</v>
      </c>
      <c r="C23" s="16">
        <v>0</v>
      </c>
    </row>
    <row r="24" spans="2:3" ht="13.15" x14ac:dyDescent="0.4">
      <c r="B24" s="14" t="s">
        <v>15</v>
      </c>
      <c r="C24" s="16">
        <v>0</v>
      </c>
    </row>
    <row r="25" spans="2:3" ht="13.15" x14ac:dyDescent="0.4">
      <c r="B25" s="14" t="s">
        <v>57</v>
      </c>
      <c r="C25" s="16">
        <v>0</v>
      </c>
    </row>
    <row r="26" spans="2:3" ht="13.15" x14ac:dyDescent="0.4">
      <c r="B26" s="14" t="s">
        <v>16</v>
      </c>
      <c r="C26" s="16">
        <v>0</v>
      </c>
    </row>
    <row r="27" spans="2:3" ht="13.15" x14ac:dyDescent="0.4">
      <c r="B27" s="14" t="s">
        <v>58</v>
      </c>
      <c r="C27" s="16">
        <v>0</v>
      </c>
    </row>
    <row r="28" spans="2:3" ht="13.15" x14ac:dyDescent="0.4">
      <c r="B28" s="14" t="s">
        <v>59</v>
      </c>
      <c r="C28" s="16">
        <v>0</v>
      </c>
    </row>
    <row r="29" spans="2:3" ht="13.15" x14ac:dyDescent="0.4">
      <c r="B29" s="14" t="s">
        <v>17</v>
      </c>
      <c r="C29" s="16">
        <v>1.8633540372670807</v>
      </c>
    </row>
    <row r="30" spans="2:3" ht="13.15" x14ac:dyDescent="0.4">
      <c r="B30" s="22" t="s">
        <v>18</v>
      </c>
      <c r="C30" s="24">
        <v>17.948717948717949</v>
      </c>
    </row>
    <row r="31" spans="2:3" ht="13.15" x14ac:dyDescent="0.4">
      <c r="B31" s="14" t="s">
        <v>19</v>
      </c>
      <c r="C31" s="16">
        <v>4.4943820224719104</v>
      </c>
    </row>
    <row r="32" spans="2:3" ht="13.15" x14ac:dyDescent="0.4">
      <c r="B32" s="14" t="s">
        <v>20</v>
      </c>
      <c r="C32" s="16">
        <v>2.8571428571428572</v>
      </c>
    </row>
    <row r="33" spans="2:3" ht="13.15" x14ac:dyDescent="0.4">
      <c r="B33" s="14" t="s">
        <v>60</v>
      </c>
      <c r="C33" s="16">
        <v>0</v>
      </c>
    </row>
    <row r="34" spans="2:3" ht="13.15" x14ac:dyDescent="0.4">
      <c r="B34" s="14" t="s">
        <v>61</v>
      </c>
      <c r="C34" s="16">
        <v>0</v>
      </c>
    </row>
    <row r="35" spans="2:3" ht="13.15" x14ac:dyDescent="0.4">
      <c r="B35" s="14" t="s">
        <v>21</v>
      </c>
      <c r="C35" s="16">
        <v>9.0909090909090917</v>
      </c>
    </row>
    <row r="36" spans="2:3" ht="13.15" x14ac:dyDescent="0.4">
      <c r="B36" s="14" t="s">
        <v>42</v>
      </c>
      <c r="C36" s="16">
        <v>0</v>
      </c>
    </row>
    <row r="37" spans="2:3" ht="13.15" x14ac:dyDescent="0.4">
      <c r="B37" s="14" t="s">
        <v>22</v>
      </c>
      <c r="C37" s="16">
        <v>10.084033613445378</v>
      </c>
    </row>
    <row r="38" spans="2:3" ht="13.15" x14ac:dyDescent="0.4">
      <c r="B38" s="14" t="s">
        <v>62</v>
      </c>
      <c r="C38" s="16">
        <v>0</v>
      </c>
    </row>
    <row r="39" spans="2:3" ht="13.15" x14ac:dyDescent="0.4">
      <c r="B39" s="14" t="s">
        <v>23</v>
      </c>
      <c r="C39" s="16">
        <v>10.256410256410255</v>
      </c>
    </row>
    <row r="40" spans="2:3" ht="13.15" x14ac:dyDescent="0.4">
      <c r="B40" s="14" t="s">
        <v>24</v>
      </c>
      <c r="C40" s="16">
        <v>9.8360655737704921</v>
      </c>
    </row>
    <row r="41" spans="2:3" ht="13.15" x14ac:dyDescent="0.4">
      <c r="B41" s="14" t="s">
        <v>25</v>
      </c>
      <c r="C41" s="16">
        <v>0</v>
      </c>
    </row>
    <row r="42" spans="2:3" ht="13.15" x14ac:dyDescent="0.4">
      <c r="B42" s="14" t="s">
        <v>63</v>
      </c>
      <c r="C42" s="16">
        <v>0</v>
      </c>
    </row>
    <row r="43" spans="2:3" ht="13.15" x14ac:dyDescent="0.4">
      <c r="B43" s="14" t="s">
        <v>64</v>
      </c>
      <c r="C43" s="16">
        <v>0</v>
      </c>
    </row>
    <row r="44" spans="2:3" ht="13.15" x14ac:dyDescent="0.4">
      <c r="B44" s="14" t="s">
        <v>26</v>
      </c>
      <c r="C44" s="16">
        <v>33.333333333333329</v>
      </c>
    </row>
    <row r="45" spans="2:3" ht="13.15" x14ac:dyDescent="0.4">
      <c r="B45" s="14" t="s">
        <v>65</v>
      </c>
      <c r="C45" s="16">
        <v>0</v>
      </c>
    </row>
    <row r="46" spans="2:3" ht="13.15" x14ac:dyDescent="0.4">
      <c r="B46" s="14" t="s">
        <v>27</v>
      </c>
      <c r="C46" s="16">
        <v>0</v>
      </c>
    </row>
    <row r="47" spans="2:3" ht="13.15" x14ac:dyDescent="0.4">
      <c r="B47" s="14" t="s">
        <v>28</v>
      </c>
      <c r="C47" s="16">
        <v>6.3829787234042552</v>
      </c>
    </row>
    <row r="48" spans="2:3" ht="13.15" x14ac:dyDescent="0.4">
      <c r="B48" s="14" t="s">
        <v>29</v>
      </c>
      <c r="C48" s="16">
        <v>11.111111111111111</v>
      </c>
    </row>
    <row r="49" spans="2:3" ht="13.15" x14ac:dyDescent="0.4">
      <c r="B49" s="14" t="s">
        <v>66</v>
      </c>
      <c r="C49" s="16">
        <v>4.2857142857142856</v>
      </c>
    </row>
    <row r="50" spans="2:3" ht="13.15" x14ac:dyDescent="0.4">
      <c r="B50" s="14" t="s">
        <v>43</v>
      </c>
      <c r="C50" s="16">
        <v>3.5294117647058822</v>
      </c>
    </row>
    <row r="51" spans="2:3" ht="13.15" x14ac:dyDescent="0.4">
      <c r="B51" s="14" t="s">
        <v>67</v>
      </c>
      <c r="C51" s="16">
        <v>0</v>
      </c>
    </row>
    <row r="52" spans="2:3" ht="13.15" x14ac:dyDescent="0.4">
      <c r="B52" s="14" t="s">
        <v>68</v>
      </c>
      <c r="C52" s="16">
        <v>0</v>
      </c>
    </row>
    <row r="53" spans="2:3" ht="13.15" x14ac:dyDescent="0.4">
      <c r="B53" s="14" t="s">
        <v>30</v>
      </c>
      <c r="C53" s="16">
        <v>7.8947368421052628</v>
      </c>
    </row>
    <row r="54" spans="2:3" ht="13.15" x14ac:dyDescent="0.4">
      <c r="B54" s="14" t="s">
        <v>31</v>
      </c>
      <c r="C54" s="16">
        <v>12.5</v>
      </c>
    </row>
    <row r="55" spans="2:3" ht="13.15" x14ac:dyDescent="0.4">
      <c r="B55" s="14" t="s">
        <v>69</v>
      </c>
      <c r="C55" s="16">
        <v>0</v>
      </c>
    </row>
    <row r="56" spans="2:3" ht="13.15" x14ac:dyDescent="0.4">
      <c r="B56" s="14" t="s">
        <v>32</v>
      </c>
      <c r="C56" s="16">
        <v>13.636363636363635</v>
      </c>
    </row>
    <row r="57" spans="2:3" ht="13.15" x14ac:dyDescent="0.4">
      <c r="B57" s="14" t="s">
        <v>70</v>
      </c>
      <c r="C57" s="16">
        <v>0</v>
      </c>
    </row>
    <row r="58" spans="2:3" ht="13.15" x14ac:dyDescent="0.4">
      <c r="B58" s="14" t="s">
        <v>71</v>
      </c>
      <c r="C58" s="16">
        <v>0</v>
      </c>
    </row>
    <row r="59" spans="2:3" ht="13.15" x14ac:dyDescent="0.4">
      <c r="B59" s="14" t="s">
        <v>72</v>
      </c>
      <c r="C59" s="16">
        <v>0</v>
      </c>
    </row>
    <row r="60" spans="2:3" ht="13.15" x14ac:dyDescent="0.4">
      <c r="B60" s="14" t="s">
        <v>73</v>
      </c>
      <c r="C60" s="16">
        <v>0</v>
      </c>
    </row>
    <row r="61" spans="2:3" ht="13.15" x14ac:dyDescent="0.4">
      <c r="B61" s="14" t="s">
        <v>74</v>
      </c>
      <c r="C61" s="16">
        <v>0</v>
      </c>
    </row>
    <row r="62" spans="2:3" ht="13.15" x14ac:dyDescent="0.4">
      <c r="B62" s="14" t="s">
        <v>75</v>
      </c>
      <c r="C62" s="16">
        <v>0</v>
      </c>
    </row>
    <row r="63" spans="2:3" ht="13.15" x14ac:dyDescent="0.4">
      <c r="B63" s="14" t="s">
        <v>33</v>
      </c>
      <c r="C63" s="16">
        <v>0</v>
      </c>
    </row>
    <row r="64" spans="2:3" ht="13.15" x14ac:dyDescent="0.4">
      <c r="B64" s="14" t="s">
        <v>76</v>
      </c>
      <c r="C64" s="16">
        <v>0</v>
      </c>
    </row>
    <row r="65" spans="2:3" ht="13.15" x14ac:dyDescent="0.4">
      <c r="B65" s="14" t="s">
        <v>77</v>
      </c>
      <c r="C65" s="16">
        <v>0</v>
      </c>
    </row>
    <row r="66" spans="2:3" ht="13.15" x14ac:dyDescent="0.4">
      <c r="B66" s="14" t="s">
        <v>78</v>
      </c>
      <c r="C66" s="16">
        <v>0</v>
      </c>
    </row>
    <row r="67" spans="2:3" ht="13.15" x14ac:dyDescent="0.4">
      <c r="B67" s="14" t="s">
        <v>34</v>
      </c>
      <c r="C67" s="16">
        <v>0</v>
      </c>
    </row>
    <row r="68" spans="2:3" ht="13.15" x14ac:dyDescent="0.4">
      <c r="B68" s="14" t="s">
        <v>79</v>
      </c>
      <c r="C68" s="16">
        <v>0</v>
      </c>
    </row>
    <row r="69" spans="2:3" ht="13.15" x14ac:dyDescent="0.4">
      <c r="B69" s="14" t="s">
        <v>80</v>
      </c>
      <c r="C69" s="16">
        <v>0</v>
      </c>
    </row>
    <row r="70" spans="2:3" ht="13.15" x14ac:dyDescent="0.4">
      <c r="B70" s="14" t="s">
        <v>44</v>
      </c>
      <c r="C70" s="16">
        <v>0</v>
      </c>
    </row>
    <row r="71" spans="2:3" ht="13.15" x14ac:dyDescent="0.4">
      <c r="B71" s="14" t="s">
        <v>81</v>
      </c>
      <c r="C71" s="16">
        <v>0</v>
      </c>
    </row>
    <row r="72" spans="2:3" ht="13.15" x14ac:dyDescent="0.4">
      <c r="B72" s="14" t="s">
        <v>45</v>
      </c>
      <c r="C72" s="16">
        <v>0</v>
      </c>
    </row>
    <row r="73" spans="2:3" ht="13.15" x14ac:dyDescent="0.4">
      <c r="B73" s="14" t="s">
        <v>35</v>
      </c>
      <c r="C73" s="16">
        <v>0</v>
      </c>
    </row>
    <row r="74" spans="2:3" ht="13.15" x14ac:dyDescent="0.4">
      <c r="B74" s="14" t="s">
        <v>82</v>
      </c>
      <c r="C74" s="16">
        <v>0</v>
      </c>
    </row>
    <row r="75" spans="2:3" ht="13.15" x14ac:dyDescent="0.4">
      <c r="B75" s="14" t="s">
        <v>83</v>
      </c>
      <c r="C75" s="16">
        <v>0</v>
      </c>
    </row>
    <row r="76" spans="2:3" ht="13.15" x14ac:dyDescent="0.4">
      <c r="B76" s="14" t="s">
        <v>36</v>
      </c>
      <c r="C76" s="16">
        <v>7.5</v>
      </c>
    </row>
    <row r="77" spans="2:3" ht="13.15" x14ac:dyDescent="0.4">
      <c r="B77" s="14" t="s">
        <v>37</v>
      </c>
      <c r="C77" s="16">
        <v>6.5040650406504072</v>
      </c>
    </row>
    <row r="78" spans="2:3" ht="13.15" x14ac:dyDescent="0.4">
      <c r="B78" s="14" t="s">
        <v>46</v>
      </c>
      <c r="C78" s="16">
        <v>6.4516129032258061</v>
      </c>
    </row>
    <row r="79" spans="2:3" ht="13.15" x14ac:dyDescent="0.4">
      <c r="B79" s="14" t="s">
        <v>38</v>
      </c>
      <c r="C79" s="16">
        <v>6.2068965517241379</v>
      </c>
    </row>
    <row r="80" spans="2:3" ht="13.15" x14ac:dyDescent="0.4">
      <c r="B80" s="14" t="s">
        <v>39</v>
      </c>
      <c r="C80" s="16">
        <v>15.789473684210526</v>
      </c>
    </row>
    <row r="81" spans="2:3" ht="13.15" x14ac:dyDescent="0.4">
      <c r="B81" s="14" t="s">
        <v>84</v>
      </c>
      <c r="C81" s="16">
        <v>0</v>
      </c>
    </row>
    <row r="82" spans="2:3" ht="13.15" x14ac:dyDescent="0.4">
      <c r="B82" s="14" t="s">
        <v>85</v>
      </c>
      <c r="C82" s="16">
        <v>0</v>
      </c>
    </row>
    <row r="83" spans="2:3" ht="13.15" x14ac:dyDescent="0.4">
      <c r="B83" s="14" t="s">
        <v>4</v>
      </c>
      <c r="C83" s="16">
        <v>4.5338885033541523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83"/>
  <sheetViews>
    <sheetView workbookViewId="0">
      <selection activeCell="C5" sqref="C5:I83"/>
    </sheetView>
  </sheetViews>
  <sheetFormatPr defaultRowHeight="12.75" x14ac:dyDescent="0.35"/>
  <cols>
    <col min="1" max="1" width="4.86328125" customWidth="1"/>
    <col min="2" max="2" width="17.265625" customWidth="1"/>
    <col min="3" max="9" width="10.1328125" customWidth="1"/>
    <col min="10" max="16" width="10.73046875" style="41" customWidth="1"/>
  </cols>
  <sheetData>
    <row r="1" spans="2:16" ht="18" x14ac:dyDescent="0.55000000000000004">
      <c r="B1" s="12" t="s">
        <v>267</v>
      </c>
    </row>
    <row r="4" spans="2:16" x14ac:dyDescent="0.35">
      <c r="B4" s="29"/>
      <c r="C4" s="40" t="s">
        <v>121</v>
      </c>
      <c r="D4" s="40" t="s">
        <v>122</v>
      </c>
      <c r="E4" s="40" t="s">
        <v>123</v>
      </c>
      <c r="F4" s="40" t="s">
        <v>124</v>
      </c>
      <c r="G4" s="40" t="s">
        <v>125</v>
      </c>
      <c r="H4" s="40" t="s">
        <v>126</v>
      </c>
      <c r="I4" s="40" t="s">
        <v>127</v>
      </c>
      <c r="J4" s="42" t="s">
        <v>128</v>
      </c>
      <c r="K4" s="42" t="s">
        <v>129</v>
      </c>
      <c r="L4" s="42" t="s">
        <v>130</v>
      </c>
      <c r="M4" s="42" t="s">
        <v>131</v>
      </c>
      <c r="N4" s="42" t="s">
        <v>132</v>
      </c>
      <c r="O4" s="42" t="s">
        <v>133</v>
      </c>
      <c r="P4" s="42" t="s">
        <v>134</v>
      </c>
    </row>
    <row r="5" spans="2:16" ht="13.15" x14ac:dyDescent="0.4">
      <c r="B5" s="14" t="s">
        <v>47</v>
      </c>
      <c r="C5" s="29">
        <v>0</v>
      </c>
      <c r="D5" s="29">
        <v>0</v>
      </c>
      <c r="E5" s="29">
        <v>0</v>
      </c>
      <c r="F5" s="29">
        <v>0</v>
      </c>
      <c r="G5" s="29">
        <v>0</v>
      </c>
      <c r="H5" s="29">
        <v>0</v>
      </c>
      <c r="I5" s="29">
        <v>7</v>
      </c>
      <c r="J5" s="19">
        <v>0</v>
      </c>
      <c r="K5" s="19">
        <v>47.368421052631575</v>
      </c>
      <c r="L5" s="19">
        <v>0</v>
      </c>
      <c r="M5" s="19">
        <v>0</v>
      </c>
      <c r="N5" s="19">
        <v>0</v>
      </c>
      <c r="O5" s="19">
        <v>0</v>
      </c>
      <c r="P5" s="19">
        <v>52.631578947368418</v>
      </c>
    </row>
    <row r="6" spans="2:16" ht="13.15" x14ac:dyDescent="0.4">
      <c r="B6" s="14" t="s">
        <v>40</v>
      </c>
      <c r="C6" s="29">
        <v>0</v>
      </c>
      <c r="D6" s="29">
        <v>3</v>
      </c>
      <c r="E6" s="29">
        <v>0</v>
      </c>
      <c r="F6" s="29">
        <v>0</v>
      </c>
      <c r="G6" s="29">
        <v>0</v>
      </c>
      <c r="H6" s="29">
        <v>0</v>
      </c>
      <c r="I6" s="29">
        <v>16</v>
      </c>
      <c r="J6" s="19">
        <v>0</v>
      </c>
      <c r="K6" s="19">
        <v>47.916666666666671</v>
      </c>
      <c r="L6" s="19">
        <v>0</v>
      </c>
      <c r="M6" s="19">
        <v>0</v>
      </c>
      <c r="N6" s="19">
        <v>0</v>
      </c>
      <c r="O6" s="19">
        <v>0</v>
      </c>
      <c r="P6" s="19">
        <v>52.083333333333336</v>
      </c>
    </row>
    <row r="7" spans="2:16" ht="13.15" x14ac:dyDescent="0.4">
      <c r="B7" s="14" t="s">
        <v>8</v>
      </c>
      <c r="C7" s="29">
        <v>0</v>
      </c>
      <c r="D7" s="29">
        <v>24</v>
      </c>
      <c r="E7" s="29">
        <v>0</v>
      </c>
      <c r="F7" s="29">
        <v>0</v>
      </c>
      <c r="G7" s="29">
        <v>0</v>
      </c>
      <c r="H7" s="29">
        <v>0</v>
      </c>
      <c r="I7" s="29">
        <v>140</v>
      </c>
      <c r="J7" s="19">
        <v>1.7985611510791366</v>
      </c>
      <c r="K7" s="19">
        <v>46.762589928057551</v>
      </c>
      <c r="L7" s="19">
        <v>0</v>
      </c>
      <c r="M7" s="19">
        <v>0</v>
      </c>
      <c r="N7" s="19">
        <v>0</v>
      </c>
      <c r="O7" s="19">
        <v>1.079136690647482</v>
      </c>
      <c r="P7" s="19">
        <v>50.359712230215827</v>
      </c>
    </row>
    <row r="8" spans="2:16" ht="13.15" x14ac:dyDescent="0.4">
      <c r="B8" s="14" t="s">
        <v>9</v>
      </c>
      <c r="C8" s="29">
        <v>0</v>
      </c>
      <c r="D8" s="29">
        <v>10</v>
      </c>
      <c r="E8" s="29">
        <v>0</v>
      </c>
      <c r="F8" s="29">
        <v>4</v>
      </c>
      <c r="G8" s="29">
        <v>0</v>
      </c>
      <c r="H8" s="29">
        <v>0</v>
      </c>
      <c r="I8" s="29">
        <v>15</v>
      </c>
      <c r="J8" s="19">
        <v>2.7777777777777777</v>
      </c>
      <c r="K8" s="19">
        <v>58.333333333333336</v>
      </c>
      <c r="L8" s="19">
        <v>0</v>
      </c>
      <c r="M8" s="19">
        <v>6.481481481481481</v>
      </c>
      <c r="N8" s="19">
        <v>0</v>
      </c>
      <c r="O8" s="19">
        <v>0</v>
      </c>
      <c r="P8" s="19">
        <v>32.407407407407405</v>
      </c>
    </row>
    <row r="9" spans="2:16" ht="13.15" x14ac:dyDescent="0.4">
      <c r="B9" s="14" t="s">
        <v>48</v>
      </c>
      <c r="C9" s="29">
        <v>0</v>
      </c>
      <c r="D9" s="29">
        <v>5</v>
      </c>
      <c r="E9" s="29">
        <v>0</v>
      </c>
      <c r="F9" s="29">
        <v>0</v>
      </c>
      <c r="G9" s="29">
        <v>0</v>
      </c>
      <c r="H9" s="29">
        <v>0</v>
      </c>
      <c r="I9" s="29">
        <v>16</v>
      </c>
      <c r="J9" s="19">
        <v>0</v>
      </c>
      <c r="K9" s="19">
        <v>41.666666666666671</v>
      </c>
      <c r="L9" s="19">
        <v>0</v>
      </c>
      <c r="M9" s="19">
        <v>0</v>
      </c>
      <c r="N9" s="19">
        <v>0</v>
      </c>
      <c r="O9" s="19">
        <v>0</v>
      </c>
      <c r="P9" s="19">
        <v>58.333333333333336</v>
      </c>
    </row>
    <row r="10" spans="2:16" ht="13.15" x14ac:dyDescent="0.4">
      <c r="B10" s="14" t="s">
        <v>49</v>
      </c>
      <c r="C10" s="29">
        <v>0</v>
      </c>
      <c r="D10" s="29">
        <v>12</v>
      </c>
      <c r="E10" s="29">
        <v>0</v>
      </c>
      <c r="F10" s="29">
        <v>0</v>
      </c>
      <c r="G10" s="29">
        <v>0</v>
      </c>
      <c r="H10" s="29">
        <v>0</v>
      </c>
      <c r="I10" s="29">
        <v>47</v>
      </c>
      <c r="J10" s="19">
        <v>0</v>
      </c>
      <c r="K10" s="19">
        <v>48.684210526315788</v>
      </c>
      <c r="L10" s="19">
        <v>0</v>
      </c>
      <c r="M10" s="19">
        <v>0</v>
      </c>
      <c r="N10" s="19">
        <v>0</v>
      </c>
      <c r="O10" s="19">
        <v>0</v>
      </c>
      <c r="P10" s="19">
        <v>51.315789473684212</v>
      </c>
    </row>
    <row r="11" spans="2:16" ht="13.15" x14ac:dyDescent="0.4">
      <c r="B11" s="14" t="s">
        <v>10</v>
      </c>
      <c r="C11" s="29">
        <v>0</v>
      </c>
      <c r="D11" s="29">
        <v>4</v>
      </c>
      <c r="E11" s="29">
        <v>0</v>
      </c>
      <c r="F11" s="29">
        <v>0</v>
      </c>
      <c r="G11" s="29">
        <v>0</v>
      </c>
      <c r="H11" s="29">
        <v>0</v>
      </c>
      <c r="I11" s="29">
        <v>3</v>
      </c>
      <c r="J11" s="19">
        <v>0</v>
      </c>
      <c r="K11" s="19">
        <v>66.666666666666657</v>
      </c>
      <c r="L11" s="19">
        <v>0</v>
      </c>
      <c r="M11" s="19">
        <v>11.111111111111111</v>
      </c>
      <c r="N11" s="19">
        <v>0</v>
      </c>
      <c r="O11" s="19">
        <v>0</v>
      </c>
      <c r="P11" s="19">
        <v>22.222222222222221</v>
      </c>
    </row>
    <row r="12" spans="2:16" ht="13.15" x14ac:dyDescent="0.4">
      <c r="B12" s="14" t="s">
        <v>41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10</v>
      </c>
      <c r="J12" s="19">
        <v>0</v>
      </c>
      <c r="K12" s="19">
        <v>47.222222222222221</v>
      </c>
      <c r="L12" s="19">
        <v>0</v>
      </c>
      <c r="M12" s="19">
        <v>0</v>
      </c>
      <c r="N12" s="19">
        <v>0</v>
      </c>
      <c r="O12" s="19">
        <v>0</v>
      </c>
      <c r="P12" s="19">
        <v>52.777777777777779</v>
      </c>
    </row>
    <row r="13" spans="2:16" ht="13.15" x14ac:dyDescent="0.4">
      <c r="B13" s="14" t="s">
        <v>11</v>
      </c>
      <c r="C13" s="29">
        <v>0</v>
      </c>
      <c r="D13" s="29">
        <v>3</v>
      </c>
      <c r="E13" s="29">
        <v>0</v>
      </c>
      <c r="F13" s="29">
        <v>0</v>
      </c>
      <c r="G13" s="29">
        <v>0</v>
      </c>
      <c r="H13" s="29">
        <v>0</v>
      </c>
      <c r="I13" s="29">
        <v>4</v>
      </c>
      <c r="J13" s="19">
        <v>0</v>
      </c>
      <c r="K13" s="19">
        <v>50</v>
      </c>
      <c r="L13" s="19">
        <v>0</v>
      </c>
      <c r="M13" s="19">
        <v>0</v>
      </c>
      <c r="N13" s="19">
        <v>0</v>
      </c>
      <c r="O13" s="19">
        <v>0</v>
      </c>
      <c r="P13" s="19">
        <v>50</v>
      </c>
    </row>
    <row r="14" spans="2:16" ht="13.15" x14ac:dyDescent="0.4">
      <c r="B14" s="14" t="s">
        <v>12</v>
      </c>
      <c r="C14" s="29">
        <v>10</v>
      </c>
      <c r="D14" s="29">
        <v>65</v>
      </c>
      <c r="E14" s="29">
        <v>3</v>
      </c>
      <c r="F14" s="29">
        <v>9</v>
      </c>
      <c r="G14" s="29">
        <v>0</v>
      </c>
      <c r="H14" s="29">
        <v>7</v>
      </c>
      <c r="I14" s="29">
        <v>28</v>
      </c>
      <c r="J14" s="19">
        <v>11.627906976744185</v>
      </c>
      <c r="K14" s="19">
        <v>44.47674418604651</v>
      </c>
      <c r="L14" s="19">
        <v>3.7790697674418601</v>
      </c>
      <c r="M14" s="19">
        <v>14.534883720930234</v>
      </c>
      <c r="N14" s="19">
        <v>0</v>
      </c>
      <c r="O14" s="19">
        <v>4.941860465116279</v>
      </c>
      <c r="P14" s="19">
        <v>20.63953488372093</v>
      </c>
    </row>
    <row r="15" spans="2:16" ht="13.15" x14ac:dyDescent="0.4">
      <c r="B15" s="14" t="s">
        <v>50</v>
      </c>
      <c r="C15" s="29">
        <v>0</v>
      </c>
      <c r="D15" s="29">
        <v>4</v>
      </c>
      <c r="E15" s="29">
        <v>0</v>
      </c>
      <c r="F15" s="29">
        <v>0</v>
      </c>
      <c r="G15" s="29">
        <v>0</v>
      </c>
      <c r="H15" s="29">
        <v>0</v>
      </c>
      <c r="I15" s="29">
        <v>6</v>
      </c>
      <c r="J15" s="19">
        <v>0</v>
      </c>
      <c r="K15" s="19">
        <v>42.857142857142854</v>
      </c>
      <c r="L15" s="19">
        <v>0</v>
      </c>
      <c r="M15" s="19">
        <v>0</v>
      </c>
      <c r="N15" s="19">
        <v>0</v>
      </c>
      <c r="O15" s="19">
        <v>0</v>
      </c>
      <c r="P15" s="19">
        <v>57.142857142857139</v>
      </c>
    </row>
    <row r="16" spans="2:16" ht="13.15" x14ac:dyDescent="0.4">
      <c r="B16" s="14" t="s">
        <v>51</v>
      </c>
      <c r="C16" s="29">
        <v>0</v>
      </c>
      <c r="D16" s="29">
        <v>16</v>
      </c>
      <c r="E16" s="29">
        <v>0</v>
      </c>
      <c r="F16" s="29">
        <v>0</v>
      </c>
      <c r="G16" s="29">
        <v>0</v>
      </c>
      <c r="H16" s="29">
        <v>0</v>
      </c>
      <c r="I16" s="29">
        <v>53</v>
      </c>
      <c r="J16" s="19">
        <v>0</v>
      </c>
      <c r="K16" s="19">
        <v>49.59349593495935</v>
      </c>
      <c r="L16" s="19">
        <v>0</v>
      </c>
      <c r="M16" s="19">
        <v>0</v>
      </c>
      <c r="N16" s="19">
        <v>0</v>
      </c>
      <c r="O16" s="19">
        <v>0</v>
      </c>
      <c r="P16" s="19">
        <v>50.40650406504065</v>
      </c>
    </row>
    <row r="17" spans="2:16" ht="13.15" x14ac:dyDescent="0.4">
      <c r="B17" s="14" t="s">
        <v>52</v>
      </c>
      <c r="C17" s="29">
        <v>0</v>
      </c>
      <c r="D17" s="29">
        <v>37</v>
      </c>
      <c r="E17" s="29">
        <v>0</v>
      </c>
      <c r="F17" s="29">
        <v>3</v>
      </c>
      <c r="G17" s="29">
        <v>0</v>
      </c>
      <c r="H17" s="29">
        <v>0</v>
      </c>
      <c r="I17" s="29">
        <v>89</v>
      </c>
      <c r="J17" s="19">
        <v>0</v>
      </c>
      <c r="K17" s="19">
        <v>52.459016393442624</v>
      </c>
      <c r="L17" s="19">
        <v>0</v>
      </c>
      <c r="M17" s="19">
        <v>0</v>
      </c>
      <c r="N17" s="19">
        <v>0</v>
      </c>
      <c r="O17" s="19">
        <v>0</v>
      </c>
      <c r="P17" s="19">
        <v>47.540983606557376</v>
      </c>
    </row>
    <row r="18" spans="2:16" ht="13.15" x14ac:dyDescent="0.4">
      <c r="B18" s="14" t="s">
        <v>13</v>
      </c>
      <c r="C18" s="29">
        <v>10</v>
      </c>
      <c r="D18" s="29">
        <v>105</v>
      </c>
      <c r="E18" s="29">
        <v>4</v>
      </c>
      <c r="F18" s="29">
        <v>65</v>
      </c>
      <c r="G18" s="29">
        <v>0</v>
      </c>
      <c r="H18" s="29">
        <v>7</v>
      </c>
      <c r="I18" s="29">
        <v>208</v>
      </c>
      <c r="J18" s="19">
        <v>2.2927689594356258</v>
      </c>
      <c r="K18" s="19">
        <v>55.026455026455025</v>
      </c>
      <c r="L18" s="19">
        <v>0</v>
      </c>
      <c r="M18" s="19">
        <v>9.7001763668430332</v>
      </c>
      <c r="N18" s="19">
        <v>0</v>
      </c>
      <c r="O18" s="19">
        <v>1.5873015873015872</v>
      </c>
      <c r="P18" s="19">
        <v>31.393298059964724</v>
      </c>
    </row>
    <row r="19" spans="2:16" ht="13.15" x14ac:dyDescent="0.4">
      <c r="B19" s="14" t="s">
        <v>53</v>
      </c>
      <c r="C19" s="29">
        <v>0</v>
      </c>
      <c r="D19" s="29">
        <v>4</v>
      </c>
      <c r="E19" s="29">
        <v>0</v>
      </c>
      <c r="F19" s="29">
        <v>0</v>
      </c>
      <c r="G19" s="29">
        <v>0</v>
      </c>
      <c r="H19" s="29">
        <v>0</v>
      </c>
      <c r="I19" s="29">
        <v>17</v>
      </c>
      <c r="J19" s="19">
        <v>0</v>
      </c>
      <c r="K19" s="19">
        <v>41.463414634146339</v>
      </c>
      <c r="L19" s="19">
        <v>0</v>
      </c>
      <c r="M19" s="19">
        <v>0</v>
      </c>
      <c r="N19" s="19">
        <v>0</v>
      </c>
      <c r="O19" s="19">
        <v>0</v>
      </c>
      <c r="P19" s="19">
        <v>58.536585365853654</v>
      </c>
    </row>
    <row r="20" spans="2:16" ht="13.15" x14ac:dyDescent="0.4">
      <c r="B20" s="14" t="s">
        <v>54</v>
      </c>
      <c r="C20" s="29">
        <v>0</v>
      </c>
      <c r="D20" s="29">
        <v>4</v>
      </c>
      <c r="E20" s="29">
        <v>0</v>
      </c>
      <c r="F20" s="29">
        <v>0</v>
      </c>
      <c r="G20" s="29">
        <v>0</v>
      </c>
      <c r="H20" s="29">
        <v>0</v>
      </c>
      <c r="I20" s="29">
        <v>20</v>
      </c>
      <c r="J20" s="19">
        <v>0</v>
      </c>
      <c r="K20" s="19">
        <v>54.098360655737707</v>
      </c>
      <c r="L20" s="19">
        <v>0</v>
      </c>
      <c r="M20" s="19">
        <v>0</v>
      </c>
      <c r="N20" s="19">
        <v>0</v>
      </c>
      <c r="O20" s="19">
        <v>0</v>
      </c>
      <c r="P20" s="19">
        <v>45.901639344262293</v>
      </c>
    </row>
    <row r="21" spans="2:16" ht="13.15" x14ac:dyDescent="0.4">
      <c r="B21" s="14" t="s">
        <v>55</v>
      </c>
      <c r="C21" s="29">
        <v>0</v>
      </c>
      <c r="D21" s="29">
        <v>4</v>
      </c>
      <c r="E21" s="29">
        <v>0</v>
      </c>
      <c r="F21" s="29">
        <v>0</v>
      </c>
      <c r="G21" s="29">
        <v>0</v>
      </c>
      <c r="H21" s="29">
        <v>0</v>
      </c>
      <c r="I21" s="29">
        <v>8</v>
      </c>
      <c r="J21" s="19">
        <v>0</v>
      </c>
      <c r="K21" s="19">
        <v>61.224489795918366</v>
      </c>
      <c r="L21" s="19">
        <v>0</v>
      </c>
      <c r="M21" s="19">
        <v>0</v>
      </c>
      <c r="N21" s="19">
        <v>0</v>
      </c>
      <c r="O21" s="19">
        <v>0</v>
      </c>
      <c r="P21" s="19">
        <v>38.775510204081634</v>
      </c>
    </row>
    <row r="22" spans="2:16" ht="13.15" x14ac:dyDescent="0.4">
      <c r="B22" s="14" t="s">
        <v>14</v>
      </c>
      <c r="C22" s="29">
        <v>0</v>
      </c>
      <c r="D22" s="29">
        <v>8</v>
      </c>
      <c r="E22" s="29">
        <v>0</v>
      </c>
      <c r="F22" s="29">
        <v>14</v>
      </c>
      <c r="G22" s="29">
        <v>0</v>
      </c>
      <c r="H22" s="29">
        <v>0</v>
      </c>
      <c r="I22" s="29">
        <v>19</v>
      </c>
      <c r="J22" s="19">
        <v>2.2388059701492535</v>
      </c>
      <c r="K22" s="19">
        <v>38.059701492537314</v>
      </c>
      <c r="L22" s="19">
        <v>0</v>
      </c>
      <c r="M22" s="19">
        <v>25.373134328358208</v>
      </c>
      <c r="N22" s="19">
        <v>0</v>
      </c>
      <c r="O22" s="19">
        <v>8.2089552238805972</v>
      </c>
      <c r="P22" s="19">
        <v>26.119402985074625</v>
      </c>
    </row>
    <row r="23" spans="2:16" ht="13.15" x14ac:dyDescent="0.4">
      <c r="B23" s="14" t="s">
        <v>56</v>
      </c>
      <c r="C23" s="29">
        <v>0</v>
      </c>
      <c r="D23" s="29">
        <v>11</v>
      </c>
      <c r="E23" s="29">
        <v>0</v>
      </c>
      <c r="F23" s="29">
        <v>0</v>
      </c>
      <c r="G23" s="29">
        <v>0</v>
      </c>
      <c r="H23" s="29">
        <v>0</v>
      </c>
      <c r="I23" s="29">
        <v>50</v>
      </c>
      <c r="J23" s="19">
        <v>0</v>
      </c>
      <c r="K23" s="19">
        <v>36.44859813084112</v>
      </c>
      <c r="L23" s="19">
        <v>0</v>
      </c>
      <c r="M23" s="19">
        <v>0</v>
      </c>
      <c r="N23" s="19">
        <v>0</v>
      </c>
      <c r="O23" s="19">
        <v>0</v>
      </c>
      <c r="P23" s="19">
        <v>63.551401869158873</v>
      </c>
    </row>
    <row r="24" spans="2:16" ht="13.15" x14ac:dyDescent="0.4">
      <c r="B24" s="14" t="s">
        <v>15</v>
      </c>
      <c r="C24" s="29">
        <v>0</v>
      </c>
      <c r="D24" s="29">
        <v>25</v>
      </c>
      <c r="E24" s="29">
        <v>0</v>
      </c>
      <c r="F24" s="29">
        <v>4</v>
      </c>
      <c r="G24" s="29">
        <v>0</v>
      </c>
      <c r="H24" s="29">
        <v>0</v>
      </c>
      <c r="I24" s="29">
        <v>64</v>
      </c>
      <c r="J24" s="19">
        <v>1.4336917562724014</v>
      </c>
      <c r="K24" s="19">
        <v>49.103942652329749</v>
      </c>
      <c r="L24" s="19">
        <v>1.0752688172043012</v>
      </c>
      <c r="M24" s="19">
        <v>1.4336917562724014</v>
      </c>
      <c r="N24" s="19">
        <v>0</v>
      </c>
      <c r="O24" s="19">
        <v>2.5089605734767026</v>
      </c>
      <c r="P24" s="19">
        <v>44.444444444444443</v>
      </c>
    </row>
    <row r="25" spans="2:16" ht="13.15" x14ac:dyDescent="0.4">
      <c r="B25" s="14" t="s">
        <v>57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14</v>
      </c>
      <c r="J25" s="19">
        <v>0</v>
      </c>
      <c r="K25" s="19">
        <v>51.851851851851848</v>
      </c>
      <c r="L25" s="19">
        <v>0</v>
      </c>
      <c r="M25" s="19">
        <v>0</v>
      </c>
      <c r="N25" s="19">
        <v>0</v>
      </c>
      <c r="O25" s="19">
        <v>0</v>
      </c>
      <c r="P25" s="19">
        <v>48.148148148148145</v>
      </c>
    </row>
    <row r="26" spans="2:16" ht="13.15" x14ac:dyDescent="0.4">
      <c r="B26" s="14" t="s">
        <v>16</v>
      </c>
      <c r="C26" s="29">
        <v>0</v>
      </c>
      <c r="D26" s="29">
        <v>4</v>
      </c>
      <c r="E26" s="29">
        <v>0</v>
      </c>
      <c r="F26" s="29">
        <v>3</v>
      </c>
      <c r="G26" s="29">
        <v>14</v>
      </c>
      <c r="H26" s="29">
        <v>0</v>
      </c>
      <c r="I26" s="29">
        <v>13</v>
      </c>
      <c r="J26" s="19">
        <v>8.8235294117647065</v>
      </c>
      <c r="K26" s="19">
        <v>41.17647058823529</v>
      </c>
      <c r="L26" s="19">
        <v>4.4117647058823533</v>
      </c>
      <c r="M26" s="19">
        <v>7.3529411764705888</v>
      </c>
      <c r="N26" s="19">
        <v>23.52941176470588</v>
      </c>
      <c r="O26" s="19">
        <v>0</v>
      </c>
      <c r="P26" s="19">
        <v>14.705882352941178</v>
      </c>
    </row>
    <row r="27" spans="2:16" ht="13.15" x14ac:dyDescent="0.4">
      <c r="B27" s="14" t="s">
        <v>58</v>
      </c>
      <c r="C27" s="29">
        <v>0</v>
      </c>
      <c r="D27" s="29">
        <v>8</v>
      </c>
      <c r="E27" s="29">
        <v>0</v>
      </c>
      <c r="F27" s="29">
        <v>0</v>
      </c>
      <c r="G27" s="29">
        <v>0</v>
      </c>
      <c r="H27" s="29">
        <v>0</v>
      </c>
      <c r="I27" s="29">
        <v>22</v>
      </c>
      <c r="J27" s="19">
        <v>0</v>
      </c>
      <c r="K27" s="19">
        <v>52.631578947368418</v>
      </c>
      <c r="L27" s="19">
        <v>0</v>
      </c>
      <c r="M27" s="19">
        <v>0</v>
      </c>
      <c r="N27" s="19">
        <v>0</v>
      </c>
      <c r="O27" s="19">
        <v>0</v>
      </c>
      <c r="P27" s="19">
        <v>47.368421052631575</v>
      </c>
    </row>
    <row r="28" spans="2:16" ht="13.15" x14ac:dyDescent="0.4">
      <c r="B28" s="14" t="s">
        <v>59</v>
      </c>
      <c r="C28" s="29">
        <v>0</v>
      </c>
      <c r="D28" s="29">
        <v>3</v>
      </c>
      <c r="E28" s="29">
        <v>0</v>
      </c>
      <c r="F28" s="29">
        <v>0</v>
      </c>
      <c r="G28" s="29">
        <v>0</v>
      </c>
      <c r="H28" s="29">
        <v>0</v>
      </c>
      <c r="I28" s="29">
        <v>15</v>
      </c>
      <c r="J28" s="19">
        <v>0</v>
      </c>
      <c r="K28" s="19">
        <v>61.53846153846154</v>
      </c>
      <c r="L28" s="19">
        <v>0</v>
      </c>
      <c r="M28" s="19">
        <v>0</v>
      </c>
      <c r="N28" s="19">
        <v>0</v>
      </c>
      <c r="O28" s="19">
        <v>0</v>
      </c>
      <c r="P28" s="19">
        <v>38.461538461538467</v>
      </c>
    </row>
    <row r="29" spans="2:16" ht="13.15" x14ac:dyDescent="0.4">
      <c r="B29" s="14" t="s">
        <v>17</v>
      </c>
      <c r="C29" s="29">
        <v>0</v>
      </c>
      <c r="D29" s="29">
        <v>38</v>
      </c>
      <c r="E29" s="29">
        <v>0</v>
      </c>
      <c r="F29" s="29">
        <v>0</v>
      </c>
      <c r="G29" s="29">
        <v>0</v>
      </c>
      <c r="H29" s="29">
        <v>4</v>
      </c>
      <c r="I29" s="29">
        <v>114</v>
      </c>
      <c r="J29" s="19">
        <v>1.3029315960912053</v>
      </c>
      <c r="K29" s="19">
        <v>50.814332247557005</v>
      </c>
      <c r="L29" s="19">
        <v>0</v>
      </c>
      <c r="M29" s="19">
        <v>0</v>
      </c>
      <c r="N29" s="19">
        <v>0</v>
      </c>
      <c r="O29" s="19">
        <v>1.6286644951140066</v>
      </c>
      <c r="P29" s="19">
        <v>46.254071661237781</v>
      </c>
    </row>
    <row r="30" spans="2:16" ht="13.15" x14ac:dyDescent="0.4">
      <c r="B30" s="22" t="s">
        <v>18</v>
      </c>
      <c r="C30" s="30">
        <v>14</v>
      </c>
      <c r="D30" s="30">
        <v>30</v>
      </c>
      <c r="E30" s="30">
        <v>6</v>
      </c>
      <c r="F30" s="30">
        <v>56</v>
      </c>
      <c r="G30" s="30">
        <v>0</v>
      </c>
      <c r="H30" s="30">
        <v>3</v>
      </c>
      <c r="I30" s="30">
        <v>47</v>
      </c>
      <c r="J30" s="25">
        <v>12.179487179487179</v>
      </c>
      <c r="K30" s="25">
        <v>36.217948717948715</v>
      </c>
      <c r="L30" s="25">
        <v>3.5256410256410255</v>
      </c>
      <c r="M30" s="25">
        <v>27.243589743589741</v>
      </c>
      <c r="N30" s="25">
        <v>0</v>
      </c>
      <c r="O30" s="25">
        <v>8.3333333333333321</v>
      </c>
      <c r="P30" s="25">
        <v>12.5</v>
      </c>
    </row>
    <row r="31" spans="2:16" ht="13.15" x14ac:dyDescent="0.4">
      <c r="B31" s="14" t="s">
        <v>19</v>
      </c>
      <c r="C31" s="29">
        <v>3</v>
      </c>
      <c r="D31" s="29">
        <v>46</v>
      </c>
      <c r="E31" s="29">
        <v>0</v>
      </c>
      <c r="F31" s="29">
        <v>9</v>
      </c>
      <c r="G31" s="29">
        <v>0</v>
      </c>
      <c r="H31" s="29">
        <v>0</v>
      </c>
      <c r="I31" s="29">
        <v>116</v>
      </c>
      <c r="J31" s="19">
        <v>0</v>
      </c>
      <c r="K31" s="19">
        <v>54.09429280397022</v>
      </c>
      <c r="L31" s="19">
        <v>0.74441687344913154</v>
      </c>
      <c r="M31" s="19">
        <v>1.9851116625310175</v>
      </c>
      <c r="N31" s="19">
        <v>0</v>
      </c>
      <c r="O31" s="19">
        <v>0.74441687344913154</v>
      </c>
      <c r="P31" s="19">
        <v>42.431761786600497</v>
      </c>
    </row>
    <row r="32" spans="2:16" ht="13.15" x14ac:dyDescent="0.4">
      <c r="B32" s="14" t="s">
        <v>20</v>
      </c>
      <c r="C32" s="29">
        <v>0</v>
      </c>
      <c r="D32" s="29">
        <v>28</v>
      </c>
      <c r="E32" s="29">
        <v>0</v>
      </c>
      <c r="F32" s="29">
        <v>9</v>
      </c>
      <c r="G32" s="29">
        <v>0</v>
      </c>
      <c r="H32" s="29">
        <v>0</v>
      </c>
      <c r="I32" s="29">
        <v>62</v>
      </c>
      <c r="J32" s="19">
        <v>1.4492753623188406</v>
      </c>
      <c r="K32" s="19">
        <v>54.589371980676326</v>
      </c>
      <c r="L32" s="19">
        <v>0</v>
      </c>
      <c r="M32" s="19">
        <v>5.7971014492753623</v>
      </c>
      <c r="N32" s="19">
        <v>0</v>
      </c>
      <c r="O32" s="19">
        <v>1.4492753623188406</v>
      </c>
      <c r="P32" s="19">
        <v>36.714975845410628</v>
      </c>
    </row>
    <row r="33" spans="2:16" ht="13.15" x14ac:dyDescent="0.4">
      <c r="B33" s="14" t="s">
        <v>60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8</v>
      </c>
      <c r="J33" s="19">
        <v>0</v>
      </c>
      <c r="K33" s="19">
        <v>38.095238095238095</v>
      </c>
      <c r="L33" s="19">
        <v>0</v>
      </c>
      <c r="M33" s="19">
        <v>0</v>
      </c>
      <c r="N33" s="19">
        <v>0</v>
      </c>
      <c r="O33" s="19">
        <v>0</v>
      </c>
      <c r="P33" s="19">
        <v>61.904761904761905</v>
      </c>
    </row>
    <row r="34" spans="2:16" ht="13.15" x14ac:dyDescent="0.4">
      <c r="B34" s="14" t="s">
        <v>61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100</v>
      </c>
    </row>
    <row r="35" spans="2:16" ht="13.15" x14ac:dyDescent="0.4">
      <c r="B35" s="14" t="s">
        <v>21</v>
      </c>
      <c r="C35" s="29">
        <v>0</v>
      </c>
      <c r="D35" s="29">
        <v>6</v>
      </c>
      <c r="E35" s="29">
        <v>0</v>
      </c>
      <c r="F35" s="29">
        <v>11</v>
      </c>
      <c r="G35" s="29">
        <v>0</v>
      </c>
      <c r="H35" s="29">
        <v>0</v>
      </c>
      <c r="I35" s="29">
        <v>8</v>
      </c>
      <c r="J35" s="19">
        <v>3.90625</v>
      </c>
      <c r="K35" s="19">
        <v>38.28125</v>
      </c>
      <c r="L35" s="19">
        <v>2.34375</v>
      </c>
      <c r="M35" s="19">
        <v>31.25</v>
      </c>
      <c r="N35" s="19">
        <v>0</v>
      </c>
      <c r="O35" s="19">
        <v>3.90625</v>
      </c>
      <c r="P35" s="19">
        <v>20.3125</v>
      </c>
    </row>
    <row r="36" spans="2:16" ht="13.15" x14ac:dyDescent="0.4">
      <c r="B36" s="14" t="s">
        <v>42</v>
      </c>
      <c r="C36" s="29">
        <v>0</v>
      </c>
      <c r="D36" s="29">
        <v>6</v>
      </c>
      <c r="E36" s="29">
        <v>0</v>
      </c>
      <c r="F36" s="29">
        <v>0</v>
      </c>
      <c r="G36" s="29">
        <v>0</v>
      </c>
      <c r="H36" s="29">
        <v>0</v>
      </c>
      <c r="I36" s="29">
        <v>31</v>
      </c>
      <c r="J36" s="19">
        <v>0</v>
      </c>
      <c r="K36" s="19">
        <v>43.07692307692308</v>
      </c>
      <c r="L36" s="19">
        <v>0</v>
      </c>
      <c r="M36" s="19">
        <v>0</v>
      </c>
      <c r="N36" s="19">
        <v>0</v>
      </c>
      <c r="O36" s="19">
        <v>0</v>
      </c>
      <c r="P36" s="19">
        <v>56.92307692307692</v>
      </c>
    </row>
    <row r="37" spans="2:16" ht="13.15" x14ac:dyDescent="0.4">
      <c r="B37" s="14" t="s">
        <v>22</v>
      </c>
      <c r="C37" s="29">
        <v>0</v>
      </c>
      <c r="D37" s="29">
        <v>68</v>
      </c>
      <c r="E37" s="29">
        <v>3</v>
      </c>
      <c r="F37" s="29">
        <v>87</v>
      </c>
      <c r="G37" s="29">
        <v>0</v>
      </c>
      <c r="H37" s="29">
        <v>5</v>
      </c>
      <c r="I37" s="29">
        <v>69</v>
      </c>
      <c r="J37" s="19">
        <v>1.5075376884422109</v>
      </c>
      <c r="K37" s="19">
        <v>43.969849246231156</v>
      </c>
      <c r="L37" s="19">
        <v>1.0050251256281406</v>
      </c>
      <c r="M37" s="19">
        <v>34.673366834170857</v>
      </c>
      <c r="N37" s="19">
        <v>0</v>
      </c>
      <c r="O37" s="19">
        <v>1.256281407035176</v>
      </c>
      <c r="P37" s="19">
        <v>17.587939698492463</v>
      </c>
    </row>
    <row r="38" spans="2:16" ht="13.15" x14ac:dyDescent="0.4">
      <c r="B38" s="14" t="s">
        <v>62</v>
      </c>
      <c r="C38" s="29">
        <v>0</v>
      </c>
      <c r="D38" s="29">
        <v>4</v>
      </c>
      <c r="E38" s="29">
        <v>0</v>
      </c>
      <c r="F38" s="29">
        <v>0</v>
      </c>
      <c r="G38" s="29">
        <v>0</v>
      </c>
      <c r="H38" s="29">
        <v>0</v>
      </c>
      <c r="I38" s="29">
        <v>9</v>
      </c>
      <c r="J38" s="19">
        <v>0</v>
      </c>
      <c r="K38" s="19">
        <v>61.111111111111114</v>
      </c>
      <c r="L38" s="19">
        <v>0</v>
      </c>
      <c r="M38" s="19">
        <v>0</v>
      </c>
      <c r="N38" s="19">
        <v>0</v>
      </c>
      <c r="O38" s="19">
        <v>0</v>
      </c>
      <c r="P38" s="19">
        <v>38.888888888888893</v>
      </c>
    </row>
    <row r="39" spans="2:16" ht="13.15" x14ac:dyDescent="0.4">
      <c r="B39" s="14" t="s">
        <v>23</v>
      </c>
      <c r="C39" s="29">
        <v>0</v>
      </c>
      <c r="D39" s="29">
        <v>9</v>
      </c>
      <c r="E39" s="29">
        <v>3</v>
      </c>
      <c r="F39" s="29">
        <v>0</v>
      </c>
      <c r="G39" s="29">
        <v>0</v>
      </c>
      <c r="H39" s="29">
        <v>0</v>
      </c>
      <c r="I39" s="29">
        <v>20</v>
      </c>
      <c r="J39" s="19">
        <v>8.8235294117647065</v>
      </c>
      <c r="K39" s="19">
        <v>51.960784313725497</v>
      </c>
      <c r="L39" s="19">
        <v>0</v>
      </c>
      <c r="M39" s="19">
        <v>5.8823529411764701</v>
      </c>
      <c r="N39" s="19">
        <v>4.9019607843137258</v>
      </c>
      <c r="O39" s="19">
        <v>2.9411764705882351</v>
      </c>
      <c r="P39" s="19">
        <v>25.490196078431371</v>
      </c>
    </row>
    <row r="40" spans="2:16" ht="13.15" x14ac:dyDescent="0.4">
      <c r="B40" s="14" t="s">
        <v>24</v>
      </c>
      <c r="C40" s="29">
        <v>0</v>
      </c>
      <c r="D40" s="29">
        <v>17</v>
      </c>
      <c r="E40" s="29">
        <v>0</v>
      </c>
      <c r="F40" s="29">
        <v>0</v>
      </c>
      <c r="G40" s="29">
        <v>0</v>
      </c>
      <c r="H40" s="29">
        <v>0</v>
      </c>
      <c r="I40" s="29">
        <v>35</v>
      </c>
      <c r="J40" s="19">
        <v>3.2467532467532463</v>
      </c>
      <c r="K40" s="19">
        <v>50</v>
      </c>
      <c r="L40" s="19">
        <v>1.948051948051948</v>
      </c>
      <c r="M40" s="19">
        <v>1.948051948051948</v>
      </c>
      <c r="N40" s="19">
        <v>0</v>
      </c>
      <c r="O40" s="19">
        <v>0</v>
      </c>
      <c r="P40" s="19">
        <v>42.857142857142854</v>
      </c>
    </row>
    <row r="41" spans="2:16" ht="13.15" x14ac:dyDescent="0.4">
      <c r="B41" s="14" t="s">
        <v>25</v>
      </c>
      <c r="C41" s="29">
        <v>4</v>
      </c>
      <c r="D41" s="29">
        <v>25</v>
      </c>
      <c r="E41" s="29">
        <v>0</v>
      </c>
      <c r="F41" s="29">
        <v>0</v>
      </c>
      <c r="G41" s="29">
        <v>0</v>
      </c>
      <c r="H41" s="29">
        <v>0</v>
      </c>
      <c r="I41" s="29">
        <v>130</v>
      </c>
      <c r="J41" s="19">
        <v>0</v>
      </c>
      <c r="K41" s="19">
        <v>47.368421052631575</v>
      </c>
      <c r="L41" s="19">
        <v>0</v>
      </c>
      <c r="M41" s="19">
        <v>1.4035087719298245</v>
      </c>
      <c r="N41" s="19">
        <v>0</v>
      </c>
      <c r="O41" s="19">
        <v>1.0526315789473684</v>
      </c>
      <c r="P41" s="19">
        <v>50.175438596491226</v>
      </c>
    </row>
    <row r="42" spans="2:16" ht="13.15" x14ac:dyDescent="0.4">
      <c r="B42" s="14" t="s">
        <v>63</v>
      </c>
      <c r="C42" s="29">
        <v>0</v>
      </c>
      <c r="D42" s="29">
        <v>8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19">
        <v>0</v>
      </c>
      <c r="K42" s="19">
        <v>53.846153846153847</v>
      </c>
      <c r="L42" s="19">
        <v>0</v>
      </c>
      <c r="M42" s="19">
        <v>0</v>
      </c>
      <c r="N42" s="19">
        <v>0</v>
      </c>
      <c r="O42" s="19">
        <v>0</v>
      </c>
      <c r="P42" s="19">
        <v>46.153846153846153</v>
      </c>
    </row>
    <row r="43" spans="2:16" ht="13.15" x14ac:dyDescent="0.4">
      <c r="B43" s="14" t="s">
        <v>64</v>
      </c>
      <c r="C43" s="29">
        <v>0</v>
      </c>
      <c r="D43" s="29">
        <v>3</v>
      </c>
      <c r="E43" s="29">
        <v>0</v>
      </c>
      <c r="F43" s="29">
        <v>0</v>
      </c>
      <c r="G43" s="29">
        <v>0</v>
      </c>
      <c r="H43" s="29">
        <v>0</v>
      </c>
      <c r="I43" s="29">
        <v>8</v>
      </c>
      <c r="J43" s="19">
        <v>0</v>
      </c>
      <c r="K43" s="19">
        <v>61.53846153846154</v>
      </c>
      <c r="L43" s="19">
        <v>0</v>
      </c>
      <c r="M43" s="19">
        <v>0</v>
      </c>
      <c r="N43" s="19">
        <v>0</v>
      </c>
      <c r="O43" s="19">
        <v>0</v>
      </c>
      <c r="P43" s="19">
        <v>38.461538461538467</v>
      </c>
    </row>
    <row r="44" spans="2:16" ht="13.15" x14ac:dyDescent="0.4">
      <c r="B44" s="14" t="s">
        <v>26</v>
      </c>
      <c r="C44" s="29">
        <v>0</v>
      </c>
      <c r="D44" s="29">
        <v>0</v>
      </c>
      <c r="E44" s="29">
        <v>0</v>
      </c>
      <c r="F44" s="29">
        <v>3</v>
      </c>
      <c r="G44" s="29">
        <v>0</v>
      </c>
      <c r="H44" s="29">
        <v>0</v>
      </c>
      <c r="I44" s="29">
        <v>8</v>
      </c>
      <c r="J44" s="19">
        <v>10.344827586206897</v>
      </c>
      <c r="K44" s="19">
        <v>55.172413793103445</v>
      </c>
      <c r="L44" s="19">
        <v>0</v>
      </c>
      <c r="M44" s="19">
        <v>0</v>
      </c>
      <c r="N44" s="19">
        <v>0</v>
      </c>
      <c r="O44" s="19">
        <v>0</v>
      </c>
      <c r="P44" s="19">
        <v>34.482758620689658</v>
      </c>
    </row>
    <row r="45" spans="2:16" ht="13.15" x14ac:dyDescent="0.4">
      <c r="B45" s="14" t="s">
        <v>65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5</v>
      </c>
      <c r="J45" s="19">
        <v>0</v>
      </c>
      <c r="K45" s="19">
        <v>45.454545454545453</v>
      </c>
      <c r="L45" s="19">
        <v>0</v>
      </c>
      <c r="M45" s="19">
        <v>0</v>
      </c>
      <c r="N45" s="19">
        <v>0</v>
      </c>
      <c r="O45" s="19">
        <v>0</v>
      </c>
      <c r="P45" s="19">
        <v>54.54545454545454</v>
      </c>
    </row>
    <row r="46" spans="2:16" ht="13.15" x14ac:dyDescent="0.4">
      <c r="B46" s="14" t="s">
        <v>27</v>
      </c>
      <c r="C46" s="29">
        <v>0</v>
      </c>
      <c r="D46" s="29">
        <v>0</v>
      </c>
      <c r="E46" s="29">
        <v>0</v>
      </c>
      <c r="F46" s="29">
        <v>8</v>
      </c>
      <c r="G46" s="29">
        <v>0</v>
      </c>
      <c r="H46" s="29">
        <v>0</v>
      </c>
      <c r="I46" s="29">
        <v>13</v>
      </c>
      <c r="J46" s="19">
        <v>6.8181818181818175</v>
      </c>
      <c r="K46" s="19">
        <v>46.590909090909086</v>
      </c>
      <c r="L46" s="19">
        <v>7.9545454545454541</v>
      </c>
      <c r="M46" s="19">
        <v>19.318181818181817</v>
      </c>
      <c r="N46" s="19">
        <v>0</v>
      </c>
      <c r="O46" s="19">
        <v>3.4090909090909087</v>
      </c>
      <c r="P46" s="19">
        <v>15.909090909090908</v>
      </c>
    </row>
    <row r="47" spans="2:16" ht="13.15" x14ac:dyDescent="0.4">
      <c r="B47" s="14" t="s">
        <v>28</v>
      </c>
      <c r="C47" s="29">
        <v>0</v>
      </c>
      <c r="D47" s="29">
        <v>12</v>
      </c>
      <c r="E47" s="29">
        <v>0</v>
      </c>
      <c r="F47" s="29">
        <v>0</v>
      </c>
      <c r="G47" s="29">
        <v>0</v>
      </c>
      <c r="H47" s="29">
        <v>0</v>
      </c>
      <c r="I47" s="29">
        <v>27</v>
      </c>
      <c r="J47" s="19">
        <v>2.7777777777777777</v>
      </c>
      <c r="K47" s="19">
        <v>46.296296296296298</v>
      </c>
      <c r="L47" s="19">
        <v>0</v>
      </c>
      <c r="M47" s="19">
        <v>0</v>
      </c>
      <c r="N47" s="19">
        <v>0</v>
      </c>
      <c r="O47" s="19">
        <v>2.7777777777777777</v>
      </c>
      <c r="P47" s="19">
        <v>48.148148148148145</v>
      </c>
    </row>
    <row r="48" spans="2:16" ht="13.15" x14ac:dyDescent="0.4">
      <c r="B48" s="14" t="s">
        <v>29</v>
      </c>
      <c r="C48" s="29">
        <v>7</v>
      </c>
      <c r="D48" s="29">
        <v>9</v>
      </c>
      <c r="E48" s="29">
        <v>0</v>
      </c>
      <c r="F48" s="29">
        <v>4</v>
      </c>
      <c r="G48" s="29">
        <v>0</v>
      </c>
      <c r="H48" s="29">
        <v>0</v>
      </c>
      <c r="I48" s="29">
        <v>13</v>
      </c>
      <c r="J48" s="19">
        <v>13.432835820895523</v>
      </c>
      <c r="K48" s="19">
        <v>38.805970149253731</v>
      </c>
      <c r="L48" s="19">
        <v>0</v>
      </c>
      <c r="M48" s="19">
        <v>25.373134328358208</v>
      </c>
      <c r="N48" s="19">
        <v>0</v>
      </c>
      <c r="O48" s="19">
        <v>0</v>
      </c>
      <c r="P48" s="19">
        <v>22.388059701492537</v>
      </c>
    </row>
    <row r="49" spans="2:16" ht="13.15" x14ac:dyDescent="0.4">
      <c r="B49" s="14" t="s">
        <v>66</v>
      </c>
      <c r="C49" s="29">
        <v>0</v>
      </c>
      <c r="D49" s="29">
        <v>71</v>
      </c>
      <c r="E49" s="29">
        <v>0</v>
      </c>
      <c r="F49" s="29">
        <v>14</v>
      </c>
      <c r="G49" s="29">
        <v>0</v>
      </c>
      <c r="H49" s="29">
        <v>5</v>
      </c>
      <c r="I49" s="29">
        <v>103</v>
      </c>
      <c r="J49" s="19">
        <v>1.3986013986013985</v>
      </c>
      <c r="K49" s="19">
        <v>56.293706293706293</v>
      </c>
      <c r="L49" s="19">
        <v>0</v>
      </c>
      <c r="M49" s="19">
        <v>7.3426573426573425</v>
      </c>
      <c r="N49" s="19">
        <v>0</v>
      </c>
      <c r="O49" s="19">
        <v>0</v>
      </c>
      <c r="P49" s="19">
        <v>34.965034965034967</v>
      </c>
    </row>
    <row r="50" spans="2:16" ht="13.15" x14ac:dyDescent="0.4">
      <c r="B50" s="14" t="s">
        <v>43</v>
      </c>
      <c r="C50" s="29">
        <v>0</v>
      </c>
      <c r="D50" s="29">
        <v>22</v>
      </c>
      <c r="E50" s="29">
        <v>0</v>
      </c>
      <c r="F50" s="29">
        <v>0</v>
      </c>
      <c r="G50" s="29">
        <v>0</v>
      </c>
      <c r="H50" s="29">
        <v>0</v>
      </c>
      <c r="I50" s="29">
        <v>62</v>
      </c>
      <c r="J50" s="19">
        <v>1.639344262295082</v>
      </c>
      <c r="K50" s="19">
        <v>47.540983606557376</v>
      </c>
      <c r="L50" s="19">
        <v>0</v>
      </c>
      <c r="M50" s="19">
        <v>1.639344262295082</v>
      </c>
      <c r="N50" s="19">
        <v>0</v>
      </c>
      <c r="O50" s="19">
        <v>0</v>
      </c>
      <c r="P50" s="19">
        <v>49.180327868852459</v>
      </c>
    </row>
    <row r="51" spans="2:16" ht="13.15" x14ac:dyDescent="0.4">
      <c r="B51" s="14" t="s">
        <v>67</v>
      </c>
      <c r="C51" s="29">
        <v>0</v>
      </c>
      <c r="D51" s="29">
        <v>17</v>
      </c>
      <c r="E51" s="29">
        <v>0</v>
      </c>
      <c r="F51" s="29">
        <v>0</v>
      </c>
      <c r="G51" s="29">
        <v>0</v>
      </c>
      <c r="H51" s="29">
        <v>3</v>
      </c>
      <c r="I51" s="29">
        <v>51</v>
      </c>
      <c r="J51" s="19">
        <v>0</v>
      </c>
      <c r="K51" s="19">
        <v>58.82352941176471</v>
      </c>
      <c r="L51" s="19">
        <v>0</v>
      </c>
      <c r="M51" s="19">
        <v>0</v>
      </c>
      <c r="N51" s="19">
        <v>0</v>
      </c>
      <c r="O51" s="19">
        <v>3.5294117647058822</v>
      </c>
      <c r="P51" s="19">
        <v>37.647058823529413</v>
      </c>
    </row>
    <row r="52" spans="2:16" ht="13.15" x14ac:dyDescent="0.4">
      <c r="B52" s="14" t="s">
        <v>68</v>
      </c>
      <c r="C52" s="29">
        <v>0</v>
      </c>
      <c r="D52" s="29">
        <v>16</v>
      </c>
      <c r="E52" s="29">
        <v>0</v>
      </c>
      <c r="F52" s="29">
        <v>4</v>
      </c>
      <c r="G52" s="29">
        <v>0</v>
      </c>
      <c r="H52" s="29">
        <v>0</v>
      </c>
      <c r="I52" s="29">
        <v>33</v>
      </c>
      <c r="J52" s="19">
        <v>0</v>
      </c>
      <c r="K52" s="19">
        <v>54.022988505747129</v>
      </c>
      <c r="L52" s="19">
        <v>0</v>
      </c>
      <c r="M52" s="19">
        <v>0</v>
      </c>
      <c r="N52" s="19">
        <v>0</v>
      </c>
      <c r="O52" s="19">
        <v>5.7471264367816088</v>
      </c>
      <c r="P52" s="19">
        <v>40.229885057471265</v>
      </c>
    </row>
    <row r="53" spans="2:16" ht="13.15" x14ac:dyDescent="0.4">
      <c r="B53" s="14" t="s">
        <v>30</v>
      </c>
      <c r="C53" s="29">
        <v>0</v>
      </c>
      <c r="D53" s="29">
        <v>12</v>
      </c>
      <c r="E53" s="29">
        <v>3</v>
      </c>
      <c r="F53" s="29">
        <v>0</v>
      </c>
      <c r="G53" s="29">
        <v>0</v>
      </c>
      <c r="H53" s="29">
        <v>0</v>
      </c>
      <c r="I53" s="29">
        <v>21</v>
      </c>
      <c r="J53" s="19">
        <v>8.1395348837209305</v>
      </c>
      <c r="K53" s="19">
        <v>52.325581395348841</v>
      </c>
      <c r="L53" s="19">
        <v>3.4883720930232558</v>
      </c>
      <c r="M53" s="19">
        <v>3.4883720930232558</v>
      </c>
      <c r="N53" s="19">
        <v>0</v>
      </c>
      <c r="O53" s="19">
        <v>3.4883720930232558</v>
      </c>
      <c r="P53" s="19">
        <v>29.069767441860467</v>
      </c>
    </row>
    <row r="54" spans="2:16" ht="13.15" x14ac:dyDescent="0.4">
      <c r="B54" s="14" t="s">
        <v>31</v>
      </c>
      <c r="C54" s="29">
        <v>0</v>
      </c>
      <c r="D54" s="29">
        <v>0</v>
      </c>
      <c r="E54" s="29">
        <v>0</v>
      </c>
      <c r="F54" s="29">
        <v>6</v>
      </c>
      <c r="G54" s="29">
        <v>0</v>
      </c>
      <c r="H54" s="29">
        <v>0</v>
      </c>
      <c r="I54" s="29">
        <v>11</v>
      </c>
      <c r="J54" s="19">
        <v>9.8039215686274517</v>
      </c>
      <c r="K54" s="19">
        <v>58.82352941176471</v>
      </c>
      <c r="L54" s="19">
        <v>0</v>
      </c>
      <c r="M54" s="19">
        <v>17.647058823529413</v>
      </c>
      <c r="N54" s="19">
        <v>0</v>
      </c>
      <c r="O54" s="19">
        <v>0</v>
      </c>
      <c r="P54" s="19">
        <v>13.725490196078432</v>
      </c>
    </row>
    <row r="55" spans="2:16" ht="13.15" x14ac:dyDescent="0.4">
      <c r="B55" s="14" t="s">
        <v>69</v>
      </c>
      <c r="C55" s="29">
        <v>0</v>
      </c>
      <c r="D55" s="29">
        <v>3</v>
      </c>
      <c r="E55" s="29">
        <v>0</v>
      </c>
      <c r="F55" s="29">
        <v>0</v>
      </c>
      <c r="G55" s="29">
        <v>0</v>
      </c>
      <c r="H55" s="29">
        <v>0</v>
      </c>
      <c r="I55" s="29">
        <v>11</v>
      </c>
      <c r="J55" s="19">
        <v>0</v>
      </c>
      <c r="K55" s="19">
        <v>48.936170212765958</v>
      </c>
      <c r="L55" s="19">
        <v>0</v>
      </c>
      <c r="M55" s="19">
        <v>0</v>
      </c>
      <c r="N55" s="19">
        <v>0</v>
      </c>
      <c r="O55" s="19">
        <v>0</v>
      </c>
      <c r="P55" s="19">
        <v>51.063829787234042</v>
      </c>
    </row>
    <row r="56" spans="2:16" ht="13.15" x14ac:dyDescent="0.4">
      <c r="B56" s="14" t="s">
        <v>32</v>
      </c>
      <c r="C56" s="29">
        <v>0</v>
      </c>
      <c r="D56" s="29">
        <v>13</v>
      </c>
      <c r="E56" s="29">
        <v>0</v>
      </c>
      <c r="F56" s="29">
        <v>35</v>
      </c>
      <c r="G56" s="29">
        <v>0</v>
      </c>
      <c r="H56" s="29">
        <v>0</v>
      </c>
      <c r="I56" s="29">
        <v>10</v>
      </c>
      <c r="J56" s="19">
        <v>0</v>
      </c>
      <c r="K56" s="19">
        <v>34</v>
      </c>
      <c r="L56" s="19">
        <v>0</v>
      </c>
      <c r="M56" s="19">
        <v>51.333333333333329</v>
      </c>
      <c r="N56" s="19">
        <v>0</v>
      </c>
      <c r="O56" s="19">
        <v>6</v>
      </c>
      <c r="P56" s="19">
        <v>8.6666666666666679</v>
      </c>
    </row>
    <row r="57" spans="2:16" ht="13.15" x14ac:dyDescent="0.4">
      <c r="B57" s="14" t="s">
        <v>70</v>
      </c>
      <c r="C57" s="29">
        <v>0</v>
      </c>
      <c r="D57" s="29">
        <v>26</v>
      </c>
      <c r="E57" s="29">
        <v>0</v>
      </c>
      <c r="F57" s="29">
        <v>0</v>
      </c>
      <c r="G57" s="29">
        <v>0</v>
      </c>
      <c r="H57" s="29">
        <v>0</v>
      </c>
      <c r="I57" s="29">
        <v>56</v>
      </c>
      <c r="J57" s="19">
        <v>0</v>
      </c>
      <c r="K57" s="19">
        <v>50</v>
      </c>
      <c r="L57" s="19">
        <v>0</v>
      </c>
      <c r="M57" s="19">
        <v>0</v>
      </c>
      <c r="N57" s="19">
        <v>0</v>
      </c>
      <c r="O57" s="19">
        <v>0</v>
      </c>
      <c r="P57" s="19">
        <v>50</v>
      </c>
    </row>
    <row r="58" spans="2:16" ht="13.15" x14ac:dyDescent="0.4">
      <c r="B58" s="14" t="s">
        <v>71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6</v>
      </c>
      <c r="J58" s="19">
        <v>0</v>
      </c>
      <c r="K58" s="19">
        <v>35.714285714285715</v>
      </c>
      <c r="L58" s="19">
        <v>0</v>
      </c>
      <c r="M58" s="19">
        <v>0</v>
      </c>
      <c r="N58" s="19">
        <v>0</v>
      </c>
      <c r="O58" s="19">
        <v>0</v>
      </c>
      <c r="P58" s="19">
        <v>64.285714285714292</v>
      </c>
    </row>
    <row r="59" spans="2:16" ht="13.15" x14ac:dyDescent="0.4">
      <c r="B59" s="14" t="s">
        <v>72</v>
      </c>
      <c r="C59" s="29">
        <v>0</v>
      </c>
      <c r="D59" s="29">
        <v>6</v>
      </c>
      <c r="E59" s="29">
        <v>0</v>
      </c>
      <c r="F59" s="29">
        <v>0</v>
      </c>
      <c r="G59" s="29">
        <v>0</v>
      </c>
      <c r="H59" s="29">
        <v>0</v>
      </c>
      <c r="I59" s="29">
        <v>3</v>
      </c>
      <c r="J59" s="19">
        <v>0</v>
      </c>
      <c r="K59" s="19">
        <v>45.714285714285715</v>
      </c>
      <c r="L59" s="19">
        <v>0</v>
      </c>
      <c r="M59" s="19">
        <v>0</v>
      </c>
      <c r="N59" s="19">
        <v>0</v>
      </c>
      <c r="O59" s="19">
        <v>0</v>
      </c>
      <c r="P59" s="19">
        <v>54.285714285714285</v>
      </c>
    </row>
    <row r="60" spans="2:16" ht="13.15" x14ac:dyDescent="0.4">
      <c r="B60" s="14" t="s">
        <v>73</v>
      </c>
      <c r="C60" s="29">
        <v>0</v>
      </c>
      <c r="D60" s="29">
        <v>3</v>
      </c>
      <c r="E60" s="29">
        <v>0</v>
      </c>
      <c r="F60" s="29">
        <v>0</v>
      </c>
      <c r="G60" s="29">
        <v>0</v>
      </c>
      <c r="H60" s="29">
        <v>0</v>
      </c>
      <c r="I60" s="29">
        <v>9</v>
      </c>
      <c r="J60" s="19">
        <v>0</v>
      </c>
      <c r="K60" s="19">
        <v>73.68421052631578</v>
      </c>
      <c r="L60" s="19">
        <v>0</v>
      </c>
      <c r="M60" s="19">
        <v>0</v>
      </c>
      <c r="N60" s="19">
        <v>0</v>
      </c>
      <c r="O60" s="19">
        <v>0</v>
      </c>
      <c r="P60" s="19">
        <v>26.315789473684209</v>
      </c>
    </row>
    <row r="61" spans="2:16" ht="13.15" x14ac:dyDescent="0.4">
      <c r="B61" s="14" t="s">
        <v>74</v>
      </c>
      <c r="C61" s="29">
        <v>0</v>
      </c>
      <c r="D61" s="29">
        <v>11</v>
      </c>
      <c r="E61" s="29">
        <v>0</v>
      </c>
      <c r="F61" s="29">
        <v>0</v>
      </c>
      <c r="G61" s="29">
        <v>0</v>
      </c>
      <c r="H61" s="29">
        <v>0</v>
      </c>
      <c r="I61" s="29">
        <v>10</v>
      </c>
      <c r="J61" s="19">
        <v>0</v>
      </c>
      <c r="K61" s="19">
        <v>55.000000000000007</v>
      </c>
      <c r="L61" s="19">
        <v>0</v>
      </c>
      <c r="M61" s="19">
        <v>0</v>
      </c>
      <c r="N61" s="19">
        <v>0</v>
      </c>
      <c r="O61" s="19">
        <v>0</v>
      </c>
      <c r="P61" s="19">
        <v>45</v>
      </c>
    </row>
    <row r="62" spans="2:16" ht="13.15" x14ac:dyDescent="0.4">
      <c r="B62" s="14" t="s">
        <v>75</v>
      </c>
      <c r="C62" s="29">
        <v>0</v>
      </c>
      <c r="D62" s="29">
        <v>5</v>
      </c>
      <c r="E62" s="29">
        <v>0</v>
      </c>
      <c r="F62" s="29">
        <v>0</v>
      </c>
      <c r="G62" s="29">
        <v>0</v>
      </c>
      <c r="H62" s="29">
        <v>0</v>
      </c>
      <c r="I62" s="29">
        <v>9</v>
      </c>
      <c r="J62" s="19">
        <v>0</v>
      </c>
      <c r="K62" s="19">
        <v>45</v>
      </c>
      <c r="L62" s="19">
        <v>0</v>
      </c>
      <c r="M62" s="19">
        <v>0</v>
      </c>
      <c r="N62" s="19">
        <v>0</v>
      </c>
      <c r="O62" s="19">
        <v>0</v>
      </c>
      <c r="P62" s="19">
        <v>55.000000000000007</v>
      </c>
    </row>
    <row r="63" spans="2:16" ht="13.15" x14ac:dyDescent="0.4">
      <c r="B63" s="14" t="s">
        <v>33</v>
      </c>
      <c r="C63" s="29">
        <v>0</v>
      </c>
      <c r="D63" s="29">
        <v>4</v>
      </c>
      <c r="E63" s="29">
        <v>0</v>
      </c>
      <c r="F63" s="29">
        <v>0</v>
      </c>
      <c r="G63" s="29">
        <v>0</v>
      </c>
      <c r="H63" s="29">
        <v>0</v>
      </c>
      <c r="I63" s="29">
        <v>5</v>
      </c>
      <c r="J63" s="19">
        <v>0</v>
      </c>
      <c r="K63" s="19">
        <v>50</v>
      </c>
      <c r="L63" s="19">
        <v>0</v>
      </c>
      <c r="M63" s="19">
        <v>10.526315789473683</v>
      </c>
      <c r="N63" s="19">
        <v>28.947368421052634</v>
      </c>
      <c r="O63" s="19">
        <v>0</v>
      </c>
      <c r="P63" s="19">
        <v>10.526315789473683</v>
      </c>
    </row>
    <row r="64" spans="2:16" ht="13.15" x14ac:dyDescent="0.4">
      <c r="B64" s="14" t="s">
        <v>76</v>
      </c>
      <c r="C64" s="29">
        <v>0</v>
      </c>
      <c r="D64" s="29">
        <v>5</v>
      </c>
      <c r="E64" s="29">
        <v>0</v>
      </c>
      <c r="F64" s="29">
        <v>0</v>
      </c>
      <c r="G64" s="29">
        <v>0</v>
      </c>
      <c r="H64" s="29">
        <v>0</v>
      </c>
      <c r="I64" s="29">
        <v>6</v>
      </c>
      <c r="J64" s="19">
        <v>0</v>
      </c>
      <c r="K64" s="19">
        <v>50</v>
      </c>
      <c r="L64" s="19">
        <v>0</v>
      </c>
      <c r="M64" s="19">
        <v>0</v>
      </c>
      <c r="N64" s="19">
        <v>0</v>
      </c>
      <c r="O64" s="19">
        <v>0</v>
      </c>
      <c r="P64" s="19">
        <v>50</v>
      </c>
    </row>
    <row r="65" spans="2:16" ht="13.15" x14ac:dyDescent="0.4">
      <c r="B65" s="14" t="s">
        <v>77</v>
      </c>
      <c r="C65" s="29">
        <v>0</v>
      </c>
      <c r="D65" s="29">
        <v>6</v>
      </c>
      <c r="E65" s="29">
        <v>0</v>
      </c>
      <c r="F65" s="29">
        <v>0</v>
      </c>
      <c r="G65" s="29">
        <v>0</v>
      </c>
      <c r="H65" s="29">
        <v>0</v>
      </c>
      <c r="I65" s="29">
        <v>16</v>
      </c>
      <c r="J65" s="19">
        <v>0</v>
      </c>
      <c r="K65" s="19">
        <v>55.384615384615387</v>
      </c>
      <c r="L65" s="19">
        <v>0</v>
      </c>
      <c r="M65" s="19">
        <v>0</v>
      </c>
      <c r="N65" s="19">
        <v>0</v>
      </c>
      <c r="O65" s="19">
        <v>0</v>
      </c>
      <c r="P65" s="19">
        <v>44.61538461538462</v>
      </c>
    </row>
    <row r="66" spans="2:16" ht="13.15" x14ac:dyDescent="0.4">
      <c r="B66" s="14" t="s">
        <v>78</v>
      </c>
      <c r="C66" s="29">
        <v>0</v>
      </c>
      <c r="D66" s="29">
        <v>5</v>
      </c>
      <c r="E66" s="29">
        <v>0</v>
      </c>
      <c r="F66" s="29">
        <v>0</v>
      </c>
      <c r="G66" s="29">
        <v>0</v>
      </c>
      <c r="H66" s="29">
        <v>0</v>
      </c>
      <c r="I66" s="29">
        <v>17</v>
      </c>
      <c r="J66" s="19">
        <v>0</v>
      </c>
      <c r="K66" s="19">
        <v>53.658536585365859</v>
      </c>
      <c r="L66" s="19">
        <v>0</v>
      </c>
      <c r="M66" s="19">
        <v>0</v>
      </c>
      <c r="N66" s="19">
        <v>0</v>
      </c>
      <c r="O66" s="19">
        <v>0</v>
      </c>
      <c r="P66" s="19">
        <v>46.341463414634148</v>
      </c>
    </row>
    <row r="67" spans="2:16" ht="13.15" x14ac:dyDescent="0.4">
      <c r="B67" s="14" t="s">
        <v>34</v>
      </c>
      <c r="C67" s="29">
        <v>0</v>
      </c>
      <c r="D67" s="29">
        <v>5</v>
      </c>
      <c r="E67" s="29">
        <v>0</v>
      </c>
      <c r="F67" s="29">
        <v>0</v>
      </c>
      <c r="G67" s="29">
        <v>0</v>
      </c>
      <c r="H67" s="29">
        <v>0</v>
      </c>
      <c r="I67" s="29">
        <v>4</v>
      </c>
      <c r="J67" s="19">
        <v>0</v>
      </c>
      <c r="K67" s="19">
        <v>46.153846153846153</v>
      </c>
      <c r="L67" s="19">
        <v>0</v>
      </c>
      <c r="M67" s="19">
        <v>19.230769230769234</v>
      </c>
      <c r="N67" s="19">
        <v>0</v>
      </c>
      <c r="O67" s="19">
        <v>0</v>
      </c>
      <c r="P67" s="19">
        <v>34.615384615384613</v>
      </c>
    </row>
    <row r="68" spans="2:16" ht="13.15" x14ac:dyDescent="0.4">
      <c r="B68" s="14" t="s">
        <v>79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8</v>
      </c>
      <c r="J68" s="19">
        <v>0</v>
      </c>
      <c r="K68" s="19">
        <v>41.17647058823529</v>
      </c>
      <c r="L68" s="19">
        <v>0</v>
      </c>
      <c r="M68" s="19">
        <v>0</v>
      </c>
      <c r="N68" s="19">
        <v>0</v>
      </c>
      <c r="O68" s="19">
        <v>0</v>
      </c>
      <c r="P68" s="19">
        <v>58.82352941176471</v>
      </c>
    </row>
    <row r="69" spans="2:16" ht="13.15" x14ac:dyDescent="0.4">
      <c r="B69" s="14" t="s">
        <v>80</v>
      </c>
      <c r="C69" s="29">
        <v>0</v>
      </c>
      <c r="D69" s="29">
        <v>3</v>
      </c>
      <c r="E69" s="29">
        <v>0</v>
      </c>
      <c r="F69" s="29">
        <v>0</v>
      </c>
      <c r="G69" s="29">
        <v>0</v>
      </c>
      <c r="H69" s="29">
        <v>0</v>
      </c>
      <c r="I69" s="29">
        <v>6</v>
      </c>
      <c r="J69" s="19">
        <v>0</v>
      </c>
      <c r="K69" s="19">
        <v>33.333333333333329</v>
      </c>
      <c r="L69" s="19">
        <v>0</v>
      </c>
      <c r="M69" s="19">
        <v>0</v>
      </c>
      <c r="N69" s="19">
        <v>0</v>
      </c>
      <c r="O69" s="19">
        <v>0</v>
      </c>
      <c r="P69" s="19">
        <v>66.666666666666657</v>
      </c>
    </row>
    <row r="70" spans="2:16" ht="13.15" x14ac:dyDescent="0.4">
      <c r="B70" s="14" t="s">
        <v>44</v>
      </c>
      <c r="C70" s="29">
        <v>0</v>
      </c>
      <c r="D70" s="29">
        <v>4</v>
      </c>
      <c r="E70" s="29">
        <v>0</v>
      </c>
      <c r="F70" s="29">
        <v>0</v>
      </c>
      <c r="G70" s="29">
        <v>0</v>
      </c>
      <c r="H70" s="29">
        <v>0</v>
      </c>
      <c r="I70" s="29">
        <v>22</v>
      </c>
      <c r="J70" s="19">
        <v>0</v>
      </c>
      <c r="K70" s="19">
        <v>55.128205128205131</v>
      </c>
      <c r="L70" s="19">
        <v>0</v>
      </c>
      <c r="M70" s="19">
        <v>3.8461538461538463</v>
      </c>
      <c r="N70" s="19">
        <v>0</v>
      </c>
      <c r="O70" s="19">
        <v>0</v>
      </c>
      <c r="P70" s="19">
        <v>41.025641025641022</v>
      </c>
    </row>
    <row r="71" spans="2:16" ht="13.15" x14ac:dyDescent="0.4">
      <c r="B71" s="14" t="s">
        <v>81</v>
      </c>
      <c r="C71" s="29">
        <v>0</v>
      </c>
      <c r="D71" s="29">
        <v>8</v>
      </c>
      <c r="E71" s="29">
        <v>0</v>
      </c>
      <c r="F71" s="29">
        <v>0</v>
      </c>
      <c r="G71" s="29">
        <v>0</v>
      </c>
      <c r="H71" s="29">
        <v>0</v>
      </c>
      <c r="I71" s="29">
        <v>3</v>
      </c>
      <c r="J71" s="19">
        <v>0</v>
      </c>
      <c r="K71" s="19">
        <v>50</v>
      </c>
      <c r="L71" s="19">
        <v>0</v>
      </c>
      <c r="M71" s="19">
        <v>0</v>
      </c>
      <c r="N71" s="19">
        <v>0</v>
      </c>
      <c r="O71" s="19">
        <v>0</v>
      </c>
      <c r="P71" s="19">
        <v>50</v>
      </c>
    </row>
    <row r="72" spans="2:16" ht="13.15" x14ac:dyDescent="0.4">
      <c r="B72" s="14" t="s">
        <v>45</v>
      </c>
      <c r="C72" s="29">
        <v>0</v>
      </c>
      <c r="D72" s="29">
        <v>10</v>
      </c>
      <c r="E72" s="29">
        <v>0</v>
      </c>
      <c r="F72" s="29">
        <v>0</v>
      </c>
      <c r="G72" s="29">
        <v>0</v>
      </c>
      <c r="H72" s="29">
        <v>0</v>
      </c>
      <c r="I72" s="29">
        <v>30</v>
      </c>
      <c r="J72" s="19">
        <v>0</v>
      </c>
      <c r="K72" s="19">
        <v>60</v>
      </c>
      <c r="L72" s="19">
        <v>0</v>
      </c>
      <c r="M72" s="19">
        <v>0</v>
      </c>
      <c r="N72" s="19">
        <v>0</v>
      </c>
      <c r="O72" s="19">
        <v>0</v>
      </c>
      <c r="P72" s="19">
        <v>40</v>
      </c>
    </row>
    <row r="73" spans="2:16" ht="13.15" x14ac:dyDescent="0.4">
      <c r="B73" s="14" t="s">
        <v>35</v>
      </c>
      <c r="C73" s="29">
        <v>0</v>
      </c>
      <c r="D73" s="29">
        <v>3</v>
      </c>
      <c r="E73" s="29">
        <v>0</v>
      </c>
      <c r="F73" s="29">
        <v>0</v>
      </c>
      <c r="G73" s="29">
        <v>0</v>
      </c>
      <c r="H73" s="29">
        <v>0</v>
      </c>
      <c r="I73" s="29">
        <v>12</v>
      </c>
      <c r="J73" s="19">
        <v>0</v>
      </c>
      <c r="K73" s="19">
        <v>56.470588235294116</v>
      </c>
      <c r="L73" s="19">
        <v>0</v>
      </c>
      <c r="M73" s="19">
        <v>0</v>
      </c>
      <c r="N73" s="19">
        <v>0</v>
      </c>
      <c r="O73" s="19">
        <v>0</v>
      </c>
      <c r="P73" s="19">
        <v>43.529411764705884</v>
      </c>
    </row>
    <row r="74" spans="2:16" ht="13.15" x14ac:dyDescent="0.4">
      <c r="B74" s="14" t="s">
        <v>82</v>
      </c>
      <c r="C74" s="29">
        <v>0</v>
      </c>
      <c r="D74" s="29">
        <v>11</v>
      </c>
      <c r="E74" s="29">
        <v>0</v>
      </c>
      <c r="F74" s="29">
        <v>0</v>
      </c>
      <c r="G74" s="29">
        <v>0</v>
      </c>
      <c r="H74" s="29">
        <v>0</v>
      </c>
      <c r="I74" s="29">
        <v>40</v>
      </c>
      <c r="J74" s="19">
        <v>0</v>
      </c>
      <c r="K74" s="19">
        <v>51.754385964912288</v>
      </c>
      <c r="L74" s="19">
        <v>2.6315789473684208</v>
      </c>
      <c r="M74" s="19">
        <v>0</v>
      </c>
      <c r="N74" s="19">
        <v>0</v>
      </c>
      <c r="O74" s="19">
        <v>0</v>
      </c>
      <c r="P74" s="19">
        <v>45.614035087719294</v>
      </c>
    </row>
    <row r="75" spans="2:16" ht="13.15" x14ac:dyDescent="0.4">
      <c r="B75" s="14" t="s">
        <v>83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6</v>
      </c>
      <c r="J75" s="19">
        <v>0</v>
      </c>
      <c r="K75" s="19">
        <v>54.54545454545454</v>
      </c>
      <c r="L75" s="19">
        <v>0</v>
      </c>
      <c r="M75" s="19">
        <v>0</v>
      </c>
      <c r="N75" s="19">
        <v>0</v>
      </c>
      <c r="O75" s="19">
        <v>0</v>
      </c>
      <c r="P75" s="19">
        <v>45.454545454545453</v>
      </c>
    </row>
    <row r="76" spans="2:16" ht="13.15" x14ac:dyDescent="0.4">
      <c r="B76" s="14" t="s">
        <v>36</v>
      </c>
      <c r="C76" s="29">
        <v>3</v>
      </c>
      <c r="D76" s="29">
        <v>9</v>
      </c>
      <c r="E76" s="29">
        <v>0</v>
      </c>
      <c r="F76" s="29">
        <v>3</v>
      </c>
      <c r="G76" s="29">
        <v>0</v>
      </c>
      <c r="H76" s="29">
        <v>0</v>
      </c>
      <c r="I76" s="29">
        <v>24</v>
      </c>
      <c r="J76" s="19">
        <v>5.1948051948051948</v>
      </c>
      <c r="K76" s="19">
        <v>45.454545454545453</v>
      </c>
      <c r="L76" s="19">
        <v>0</v>
      </c>
      <c r="M76" s="19">
        <v>3.8961038961038961</v>
      </c>
      <c r="N76" s="19">
        <v>0</v>
      </c>
      <c r="O76" s="19">
        <v>11.688311688311687</v>
      </c>
      <c r="P76" s="19">
        <v>33.766233766233768</v>
      </c>
    </row>
    <row r="77" spans="2:16" ht="13.15" x14ac:dyDescent="0.4">
      <c r="B77" s="14" t="s">
        <v>37</v>
      </c>
      <c r="C77" s="29">
        <v>0</v>
      </c>
      <c r="D77" s="29">
        <v>27</v>
      </c>
      <c r="E77" s="29">
        <v>0</v>
      </c>
      <c r="F77" s="29">
        <v>29</v>
      </c>
      <c r="G77" s="29">
        <v>0</v>
      </c>
      <c r="H77" s="29">
        <v>4</v>
      </c>
      <c r="I77" s="29">
        <v>58</v>
      </c>
      <c r="J77" s="19">
        <v>3.2653061224489797</v>
      </c>
      <c r="K77" s="19">
        <v>42.04081632653061</v>
      </c>
      <c r="L77" s="19">
        <v>1.2244897959183674</v>
      </c>
      <c r="M77" s="19">
        <v>22.857142857142858</v>
      </c>
      <c r="N77" s="19">
        <v>0</v>
      </c>
      <c r="O77" s="19">
        <v>4.0816326530612246</v>
      </c>
      <c r="P77" s="19">
        <v>26.530612244897959</v>
      </c>
    </row>
    <row r="78" spans="2:16" ht="13.15" x14ac:dyDescent="0.4">
      <c r="B78" s="14" t="s">
        <v>46</v>
      </c>
      <c r="C78" s="29">
        <v>0</v>
      </c>
      <c r="D78" s="29">
        <v>16</v>
      </c>
      <c r="E78" s="29">
        <v>0</v>
      </c>
      <c r="F78" s="29">
        <v>0</v>
      </c>
      <c r="G78" s="29">
        <v>0</v>
      </c>
      <c r="H78" s="29">
        <v>0</v>
      </c>
      <c r="I78" s="29">
        <v>44</v>
      </c>
      <c r="J78" s="19">
        <v>1.910828025477707</v>
      </c>
      <c r="K78" s="19">
        <v>56.687898089171973</v>
      </c>
      <c r="L78" s="19">
        <v>0</v>
      </c>
      <c r="M78" s="19">
        <v>0</v>
      </c>
      <c r="N78" s="19">
        <v>0</v>
      </c>
      <c r="O78" s="19">
        <v>0</v>
      </c>
      <c r="P78" s="19">
        <v>41.401273885350321</v>
      </c>
    </row>
    <row r="79" spans="2:16" ht="13.15" x14ac:dyDescent="0.4">
      <c r="B79" s="14" t="s">
        <v>38</v>
      </c>
      <c r="C79" s="29">
        <v>7</v>
      </c>
      <c r="D79" s="29">
        <v>94</v>
      </c>
      <c r="E79" s="29">
        <v>0</v>
      </c>
      <c r="F79" s="29">
        <v>50</v>
      </c>
      <c r="G79" s="29">
        <v>0</v>
      </c>
      <c r="H79" s="29">
        <v>14</v>
      </c>
      <c r="I79" s="29">
        <v>114</v>
      </c>
      <c r="J79" s="19">
        <v>1.9851116625310175</v>
      </c>
      <c r="K79" s="19">
        <v>55.583126550868492</v>
      </c>
      <c r="L79" s="19">
        <v>0</v>
      </c>
      <c r="M79" s="19">
        <v>9.4292803970223318</v>
      </c>
      <c r="N79" s="19">
        <v>0</v>
      </c>
      <c r="O79" s="19">
        <v>0.74441687344913154</v>
      </c>
      <c r="P79" s="19">
        <v>32.258064516129032</v>
      </c>
    </row>
    <row r="80" spans="2:16" ht="13.15" x14ac:dyDescent="0.4">
      <c r="B80" s="14" t="s">
        <v>39</v>
      </c>
      <c r="C80" s="29">
        <v>0</v>
      </c>
      <c r="D80" s="29">
        <v>4</v>
      </c>
      <c r="E80" s="29">
        <v>0</v>
      </c>
      <c r="F80" s="29">
        <v>5</v>
      </c>
      <c r="G80" s="29">
        <v>0</v>
      </c>
      <c r="H80" s="29">
        <v>0</v>
      </c>
      <c r="I80" s="29">
        <v>5</v>
      </c>
      <c r="J80" s="19">
        <v>11.76470588235294</v>
      </c>
      <c r="K80" s="19">
        <v>45.098039215686278</v>
      </c>
      <c r="L80" s="19">
        <v>0</v>
      </c>
      <c r="M80" s="19">
        <v>21.568627450980394</v>
      </c>
      <c r="N80" s="19">
        <v>0</v>
      </c>
      <c r="O80" s="19">
        <v>0</v>
      </c>
      <c r="P80" s="19">
        <v>21.568627450980394</v>
      </c>
    </row>
    <row r="81" spans="2:16" ht="13.15" x14ac:dyDescent="0.4">
      <c r="B81" s="14" t="s">
        <v>84</v>
      </c>
      <c r="C81" s="29">
        <v>0</v>
      </c>
      <c r="D81" s="29">
        <v>21</v>
      </c>
      <c r="E81" s="29">
        <v>0</v>
      </c>
      <c r="F81" s="29">
        <v>0</v>
      </c>
      <c r="G81" s="29">
        <v>0</v>
      </c>
      <c r="H81" s="29">
        <v>0</v>
      </c>
      <c r="I81" s="29">
        <v>76</v>
      </c>
      <c r="J81" s="19">
        <v>3.8461538461538463</v>
      </c>
      <c r="K81" s="19">
        <v>46.153846153846153</v>
      </c>
      <c r="L81" s="19">
        <v>0</v>
      </c>
      <c r="M81" s="19">
        <v>0</v>
      </c>
      <c r="N81" s="19">
        <v>0</v>
      </c>
      <c r="O81" s="19">
        <v>0</v>
      </c>
      <c r="P81" s="19">
        <v>50</v>
      </c>
    </row>
    <row r="82" spans="2:16" ht="13.15" x14ac:dyDescent="0.4">
      <c r="B82" s="14" t="s">
        <v>85</v>
      </c>
      <c r="C82" s="29">
        <v>0</v>
      </c>
      <c r="D82" s="29">
        <v>3</v>
      </c>
      <c r="E82" s="29">
        <v>0</v>
      </c>
      <c r="F82" s="29">
        <v>0</v>
      </c>
      <c r="G82" s="29">
        <v>0</v>
      </c>
      <c r="H82" s="29">
        <v>0</v>
      </c>
      <c r="I82" s="29">
        <v>4</v>
      </c>
      <c r="J82" s="19">
        <v>0</v>
      </c>
      <c r="K82" s="19">
        <v>46.153846153846153</v>
      </c>
      <c r="L82" s="19">
        <v>0</v>
      </c>
      <c r="M82" s="19">
        <v>0</v>
      </c>
      <c r="N82" s="19">
        <v>0</v>
      </c>
      <c r="O82" s="19">
        <v>0</v>
      </c>
      <c r="P82" s="19">
        <v>53.846153846153847</v>
      </c>
    </row>
    <row r="83" spans="2:16" ht="13.15" x14ac:dyDescent="0.4">
      <c r="B83" s="14" t="s">
        <v>4</v>
      </c>
      <c r="C83" s="29">
        <v>77</v>
      </c>
      <c r="D83" s="29">
        <v>1104</v>
      </c>
      <c r="E83" s="29">
        <v>32</v>
      </c>
      <c r="F83" s="29">
        <v>453</v>
      </c>
      <c r="G83" s="29">
        <v>14</v>
      </c>
      <c r="H83" s="29">
        <v>43</v>
      </c>
      <c r="I83" s="29">
        <v>2504</v>
      </c>
      <c r="J83" s="19">
        <v>2.578830148868831</v>
      </c>
      <c r="K83" s="19">
        <v>49.091548470284849</v>
      </c>
      <c r="L83" s="19">
        <v>0.69159535810573203</v>
      </c>
      <c r="M83" s="19">
        <v>8.4515297151564877</v>
      </c>
      <c r="N83" s="19">
        <v>0.37510256710819362</v>
      </c>
      <c r="O83" s="19">
        <v>1.7348493728753955</v>
      </c>
      <c r="P83" s="19">
        <v>37.076544367600519</v>
      </c>
    </row>
  </sheetData>
  <sheetProtection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F83"/>
  <sheetViews>
    <sheetView workbookViewId="0">
      <selection activeCell="K25" sqref="K25"/>
    </sheetView>
  </sheetViews>
  <sheetFormatPr defaultRowHeight="12.75" x14ac:dyDescent="0.35"/>
  <cols>
    <col min="1" max="1" width="3" customWidth="1"/>
    <col min="2" max="2" width="22.265625" bestFit="1" customWidth="1"/>
    <col min="3" max="6" width="12.3984375" customWidth="1"/>
  </cols>
  <sheetData>
    <row r="1" spans="2:6" ht="18" x14ac:dyDescent="0.55000000000000004">
      <c r="B1" s="12" t="s">
        <v>267</v>
      </c>
    </row>
    <row r="4" spans="2:6" x14ac:dyDescent="0.35">
      <c r="C4" s="21" t="s">
        <v>100</v>
      </c>
      <c r="D4" s="21" t="s">
        <v>101</v>
      </c>
      <c r="E4" s="21" t="s">
        <v>4</v>
      </c>
      <c r="F4" s="21" t="s">
        <v>102</v>
      </c>
    </row>
    <row r="5" spans="2:6" ht="13.15" x14ac:dyDescent="0.4">
      <c r="B5" s="14" t="s">
        <v>47</v>
      </c>
      <c r="C5" s="15">
        <v>0</v>
      </c>
      <c r="D5" s="15">
        <v>8</v>
      </c>
      <c r="E5" s="15">
        <f>SUM(C5:D5)</f>
        <v>8</v>
      </c>
      <c r="F5" s="16">
        <f>C5/SUM(C5:D5)*100</f>
        <v>0</v>
      </c>
    </row>
    <row r="6" spans="2:6" ht="13.15" x14ac:dyDescent="0.4">
      <c r="B6" s="14" t="s">
        <v>40</v>
      </c>
      <c r="C6" s="15">
        <v>0</v>
      </c>
      <c r="D6" s="15">
        <v>20</v>
      </c>
      <c r="E6" s="15">
        <f t="shared" ref="E6:E69" si="0">SUM(C6:D6)</f>
        <v>20</v>
      </c>
      <c r="F6" s="16">
        <f t="shared" ref="F6:F69" si="1">C6/SUM(C6:D6)*100</f>
        <v>0</v>
      </c>
    </row>
    <row r="7" spans="2:6" ht="13.15" x14ac:dyDescent="0.4">
      <c r="B7" s="14" t="s">
        <v>8</v>
      </c>
      <c r="C7" s="15">
        <v>22</v>
      </c>
      <c r="D7" s="15">
        <v>144</v>
      </c>
      <c r="E7" s="15">
        <f t="shared" si="0"/>
        <v>166</v>
      </c>
      <c r="F7" s="16">
        <f t="shared" si="1"/>
        <v>13.253012048192772</v>
      </c>
    </row>
    <row r="8" spans="2:6" ht="13.15" x14ac:dyDescent="0.4">
      <c r="B8" s="14" t="s">
        <v>9</v>
      </c>
      <c r="C8" s="15">
        <v>3</v>
      </c>
      <c r="D8" s="15">
        <v>29</v>
      </c>
      <c r="E8" s="15">
        <f t="shared" si="0"/>
        <v>32</v>
      </c>
      <c r="F8" s="16">
        <f t="shared" si="1"/>
        <v>9.375</v>
      </c>
    </row>
    <row r="9" spans="2:6" ht="13.15" x14ac:dyDescent="0.4">
      <c r="B9" s="14" t="s">
        <v>48</v>
      </c>
      <c r="C9" s="15">
        <v>0</v>
      </c>
      <c r="D9" s="15">
        <v>21</v>
      </c>
      <c r="E9" s="15">
        <f t="shared" si="0"/>
        <v>21</v>
      </c>
      <c r="F9" s="16">
        <f t="shared" si="1"/>
        <v>0</v>
      </c>
    </row>
    <row r="10" spans="2:6" ht="13.15" x14ac:dyDescent="0.4">
      <c r="B10" s="14" t="s">
        <v>49</v>
      </c>
      <c r="C10" s="15">
        <v>0</v>
      </c>
      <c r="D10" s="15">
        <v>61</v>
      </c>
      <c r="E10" s="15">
        <f t="shared" si="0"/>
        <v>61</v>
      </c>
      <c r="F10" s="16">
        <f t="shared" si="1"/>
        <v>0</v>
      </c>
    </row>
    <row r="11" spans="2:6" ht="13.15" x14ac:dyDescent="0.4">
      <c r="B11" s="14" t="s">
        <v>10</v>
      </c>
      <c r="C11" s="15">
        <v>0</v>
      </c>
      <c r="D11" s="15">
        <v>13</v>
      </c>
      <c r="E11" s="15">
        <f t="shared" si="0"/>
        <v>13</v>
      </c>
      <c r="F11" s="16">
        <f t="shared" si="1"/>
        <v>0</v>
      </c>
    </row>
    <row r="12" spans="2:6" ht="13.15" x14ac:dyDescent="0.4">
      <c r="B12" s="14" t="s">
        <v>41</v>
      </c>
      <c r="C12" s="15">
        <v>0</v>
      </c>
      <c r="D12" s="15">
        <v>8</v>
      </c>
      <c r="E12" s="15">
        <f t="shared" si="0"/>
        <v>8</v>
      </c>
      <c r="F12" s="16">
        <f t="shared" si="1"/>
        <v>0</v>
      </c>
    </row>
    <row r="13" spans="2:6" ht="13.15" x14ac:dyDescent="0.4">
      <c r="B13" s="14" t="s">
        <v>11</v>
      </c>
      <c r="C13" s="15">
        <v>0</v>
      </c>
      <c r="D13" s="15">
        <v>9</v>
      </c>
      <c r="E13" s="15">
        <f t="shared" si="0"/>
        <v>9</v>
      </c>
      <c r="F13" s="16">
        <f t="shared" si="1"/>
        <v>0</v>
      </c>
    </row>
    <row r="14" spans="2:6" ht="13.15" x14ac:dyDescent="0.4">
      <c r="B14" s="14" t="s">
        <v>12</v>
      </c>
      <c r="C14" s="15">
        <v>0</v>
      </c>
      <c r="D14" s="15">
        <v>111</v>
      </c>
      <c r="E14" s="15">
        <f t="shared" si="0"/>
        <v>111</v>
      </c>
      <c r="F14" s="16">
        <f t="shared" si="1"/>
        <v>0</v>
      </c>
    </row>
    <row r="15" spans="2:6" ht="13.15" x14ac:dyDescent="0.4">
      <c r="B15" s="14" t="s">
        <v>50</v>
      </c>
      <c r="C15" s="15">
        <v>0</v>
      </c>
      <c r="D15" s="15">
        <v>6</v>
      </c>
      <c r="E15" s="15">
        <f t="shared" si="0"/>
        <v>6</v>
      </c>
      <c r="F15" s="16">
        <f t="shared" si="1"/>
        <v>0</v>
      </c>
    </row>
    <row r="16" spans="2:6" ht="13.15" x14ac:dyDescent="0.4">
      <c r="B16" s="14" t="s">
        <v>51</v>
      </c>
      <c r="C16" s="15">
        <v>8</v>
      </c>
      <c r="D16" s="15">
        <v>64</v>
      </c>
      <c r="E16" s="15">
        <f t="shared" si="0"/>
        <v>72</v>
      </c>
      <c r="F16" s="16">
        <f t="shared" si="1"/>
        <v>11.111111111111111</v>
      </c>
    </row>
    <row r="17" spans="2:6" ht="13.15" x14ac:dyDescent="0.4">
      <c r="B17" s="14" t="s">
        <v>52</v>
      </c>
      <c r="C17" s="15">
        <v>10</v>
      </c>
      <c r="D17" s="15">
        <v>134</v>
      </c>
      <c r="E17" s="15">
        <f t="shared" si="0"/>
        <v>144</v>
      </c>
      <c r="F17" s="16">
        <f t="shared" si="1"/>
        <v>6.9444444444444446</v>
      </c>
    </row>
    <row r="18" spans="2:6" ht="13.15" x14ac:dyDescent="0.4">
      <c r="B18" s="14" t="s">
        <v>13</v>
      </c>
      <c r="C18" s="15">
        <v>12</v>
      </c>
      <c r="D18" s="15">
        <v>388</v>
      </c>
      <c r="E18" s="15">
        <f t="shared" si="0"/>
        <v>400</v>
      </c>
      <c r="F18" s="16">
        <f t="shared" si="1"/>
        <v>3</v>
      </c>
    </row>
    <row r="19" spans="2:6" ht="13.15" x14ac:dyDescent="0.4">
      <c r="B19" s="14" t="s">
        <v>53</v>
      </c>
      <c r="C19" s="15">
        <v>5</v>
      </c>
      <c r="D19" s="15">
        <v>15</v>
      </c>
      <c r="E19" s="15">
        <f t="shared" si="0"/>
        <v>20</v>
      </c>
      <c r="F19" s="16">
        <f t="shared" si="1"/>
        <v>25</v>
      </c>
    </row>
    <row r="20" spans="2:6" ht="13.15" x14ac:dyDescent="0.4">
      <c r="B20" s="14" t="s">
        <v>54</v>
      </c>
      <c r="C20" s="15">
        <v>0</v>
      </c>
      <c r="D20" s="15">
        <v>25</v>
      </c>
      <c r="E20" s="15">
        <f t="shared" si="0"/>
        <v>25</v>
      </c>
      <c r="F20" s="16">
        <f t="shared" si="1"/>
        <v>0</v>
      </c>
    </row>
    <row r="21" spans="2:6" ht="13.15" x14ac:dyDescent="0.4">
      <c r="B21" s="14" t="s">
        <v>55</v>
      </c>
      <c r="C21" s="15">
        <v>0</v>
      </c>
      <c r="D21" s="15">
        <v>16</v>
      </c>
      <c r="E21" s="15">
        <f t="shared" si="0"/>
        <v>16</v>
      </c>
      <c r="F21" s="16">
        <f t="shared" si="1"/>
        <v>0</v>
      </c>
    </row>
    <row r="22" spans="2:6" ht="13.15" x14ac:dyDescent="0.4">
      <c r="B22" s="14" t="s">
        <v>14</v>
      </c>
      <c r="C22" s="15">
        <v>5</v>
      </c>
      <c r="D22" s="15">
        <v>33</v>
      </c>
      <c r="E22" s="15">
        <f t="shared" si="0"/>
        <v>38</v>
      </c>
      <c r="F22" s="16">
        <f t="shared" si="1"/>
        <v>13.157894736842104</v>
      </c>
    </row>
    <row r="23" spans="2:6" ht="13.15" x14ac:dyDescent="0.4">
      <c r="B23" s="14" t="s">
        <v>56</v>
      </c>
      <c r="C23" s="15">
        <v>17</v>
      </c>
      <c r="D23" s="15">
        <v>49</v>
      </c>
      <c r="E23" s="15">
        <f t="shared" si="0"/>
        <v>66</v>
      </c>
      <c r="F23" s="16">
        <f t="shared" si="1"/>
        <v>25.757575757575758</v>
      </c>
    </row>
    <row r="24" spans="2:6" ht="13.15" x14ac:dyDescent="0.4">
      <c r="B24" s="14" t="s">
        <v>15</v>
      </c>
      <c r="C24" s="15">
        <v>3</v>
      </c>
      <c r="D24" s="15">
        <v>89</v>
      </c>
      <c r="E24" s="15">
        <f t="shared" si="0"/>
        <v>92</v>
      </c>
      <c r="F24" s="16">
        <f t="shared" si="1"/>
        <v>3.2608695652173911</v>
      </c>
    </row>
    <row r="25" spans="2:6" ht="13.15" x14ac:dyDescent="0.4">
      <c r="B25" s="14" t="s">
        <v>57</v>
      </c>
      <c r="C25" s="15">
        <v>0</v>
      </c>
      <c r="D25" s="15">
        <v>14</v>
      </c>
      <c r="E25" s="15">
        <f t="shared" si="0"/>
        <v>14</v>
      </c>
      <c r="F25" s="16">
        <f t="shared" si="1"/>
        <v>0</v>
      </c>
    </row>
    <row r="26" spans="2:6" ht="13.15" x14ac:dyDescent="0.4">
      <c r="B26" s="14" t="s">
        <v>16</v>
      </c>
      <c r="C26" s="15">
        <v>0</v>
      </c>
      <c r="D26" s="15">
        <v>29</v>
      </c>
      <c r="E26" s="15">
        <f t="shared" si="0"/>
        <v>29</v>
      </c>
      <c r="F26" s="16">
        <f t="shared" si="1"/>
        <v>0</v>
      </c>
    </row>
    <row r="27" spans="2:6" ht="13.15" x14ac:dyDescent="0.4">
      <c r="B27" s="14" t="s">
        <v>58</v>
      </c>
      <c r="C27" s="15">
        <v>3</v>
      </c>
      <c r="D27" s="15">
        <v>29</v>
      </c>
      <c r="E27" s="15">
        <f t="shared" si="0"/>
        <v>32</v>
      </c>
      <c r="F27" s="16">
        <f t="shared" si="1"/>
        <v>9.375</v>
      </c>
    </row>
    <row r="28" spans="2:6" ht="13.15" x14ac:dyDescent="0.4">
      <c r="B28" s="14" t="s">
        <v>59</v>
      </c>
      <c r="C28" s="15">
        <v>0</v>
      </c>
      <c r="D28" s="15">
        <v>14</v>
      </c>
      <c r="E28" s="15">
        <f t="shared" si="0"/>
        <v>14</v>
      </c>
      <c r="F28" s="16">
        <f t="shared" si="1"/>
        <v>0</v>
      </c>
    </row>
    <row r="29" spans="2:6" ht="13.15" x14ac:dyDescent="0.4">
      <c r="B29" s="14" t="s">
        <v>17</v>
      </c>
      <c r="C29" s="15">
        <v>19</v>
      </c>
      <c r="D29" s="15">
        <v>141</v>
      </c>
      <c r="E29" s="15">
        <f t="shared" si="0"/>
        <v>160</v>
      </c>
      <c r="F29" s="16">
        <f t="shared" si="1"/>
        <v>11.875</v>
      </c>
    </row>
    <row r="30" spans="2:6" ht="13.15" x14ac:dyDescent="0.4">
      <c r="B30" s="22" t="s">
        <v>18</v>
      </c>
      <c r="C30" s="23">
        <v>7</v>
      </c>
      <c r="D30" s="23">
        <v>151</v>
      </c>
      <c r="E30" s="15">
        <f t="shared" si="0"/>
        <v>158</v>
      </c>
      <c r="F30" s="16">
        <f t="shared" si="1"/>
        <v>4.4303797468354427</v>
      </c>
    </row>
    <row r="31" spans="2:6" ht="13.15" x14ac:dyDescent="0.4">
      <c r="B31" s="14" t="s">
        <v>19</v>
      </c>
      <c r="C31" s="15">
        <v>20</v>
      </c>
      <c r="D31" s="15">
        <v>158</v>
      </c>
      <c r="E31" s="15">
        <f t="shared" si="0"/>
        <v>178</v>
      </c>
      <c r="F31" s="16">
        <f t="shared" si="1"/>
        <v>11.235955056179774</v>
      </c>
    </row>
    <row r="32" spans="2:6" ht="13.15" x14ac:dyDescent="0.4">
      <c r="B32" s="14" t="s">
        <v>20</v>
      </c>
      <c r="C32" s="15">
        <v>13</v>
      </c>
      <c r="D32" s="15">
        <v>90</v>
      </c>
      <c r="E32" s="15">
        <f t="shared" si="0"/>
        <v>103</v>
      </c>
      <c r="F32" s="16">
        <f t="shared" si="1"/>
        <v>12.621359223300971</v>
      </c>
    </row>
    <row r="33" spans="2:6" ht="13.15" x14ac:dyDescent="0.4">
      <c r="B33" s="14" t="s">
        <v>60</v>
      </c>
      <c r="C33" s="15">
        <v>0</v>
      </c>
      <c r="D33" s="15">
        <v>8</v>
      </c>
      <c r="E33" s="15">
        <f t="shared" si="0"/>
        <v>8</v>
      </c>
      <c r="F33" s="16">
        <f t="shared" si="1"/>
        <v>0</v>
      </c>
    </row>
    <row r="34" spans="2:6" ht="13.15" x14ac:dyDescent="0.4">
      <c r="B34" s="14" t="s">
        <v>61</v>
      </c>
      <c r="C34" s="15">
        <v>0</v>
      </c>
      <c r="D34" s="15">
        <v>5</v>
      </c>
      <c r="E34" s="15">
        <f t="shared" si="0"/>
        <v>5</v>
      </c>
      <c r="F34" s="16">
        <f t="shared" si="1"/>
        <v>0</v>
      </c>
    </row>
    <row r="35" spans="2:6" ht="13.15" x14ac:dyDescent="0.4">
      <c r="B35" s="14" t="s">
        <v>21</v>
      </c>
      <c r="C35" s="15">
        <v>0</v>
      </c>
      <c r="D35" s="15">
        <v>32</v>
      </c>
      <c r="E35" s="15">
        <f t="shared" si="0"/>
        <v>32</v>
      </c>
      <c r="F35" s="16">
        <f t="shared" si="1"/>
        <v>0</v>
      </c>
    </row>
    <row r="36" spans="2:6" ht="13.15" x14ac:dyDescent="0.4">
      <c r="B36" s="14" t="s">
        <v>42</v>
      </c>
      <c r="C36" s="15">
        <v>0</v>
      </c>
      <c r="D36" s="15">
        <v>33</v>
      </c>
      <c r="E36" s="15">
        <f t="shared" si="0"/>
        <v>33</v>
      </c>
      <c r="F36" s="16">
        <f t="shared" si="1"/>
        <v>0</v>
      </c>
    </row>
    <row r="37" spans="2:6" ht="13.15" x14ac:dyDescent="0.4">
      <c r="B37" s="14" t="s">
        <v>22</v>
      </c>
      <c r="C37" s="15">
        <v>10</v>
      </c>
      <c r="D37" s="15">
        <v>236</v>
      </c>
      <c r="E37" s="15">
        <f t="shared" si="0"/>
        <v>246</v>
      </c>
      <c r="F37" s="16">
        <f t="shared" si="1"/>
        <v>4.0650406504065035</v>
      </c>
    </row>
    <row r="38" spans="2:6" ht="13.15" x14ac:dyDescent="0.4">
      <c r="B38" s="14" t="s">
        <v>62</v>
      </c>
      <c r="C38" s="15">
        <v>0</v>
      </c>
      <c r="D38" s="15">
        <v>10</v>
      </c>
      <c r="E38" s="15">
        <f t="shared" si="0"/>
        <v>10</v>
      </c>
      <c r="F38" s="16">
        <f t="shared" si="1"/>
        <v>0</v>
      </c>
    </row>
    <row r="39" spans="2:6" ht="13.15" x14ac:dyDescent="0.4">
      <c r="B39" s="14" t="s">
        <v>23</v>
      </c>
      <c r="C39" s="15">
        <v>0</v>
      </c>
      <c r="D39" s="15">
        <v>34</v>
      </c>
      <c r="E39" s="15">
        <f t="shared" si="0"/>
        <v>34</v>
      </c>
      <c r="F39" s="16">
        <f t="shared" si="1"/>
        <v>0</v>
      </c>
    </row>
    <row r="40" spans="2:6" ht="13.15" x14ac:dyDescent="0.4">
      <c r="B40" s="14" t="s">
        <v>24</v>
      </c>
      <c r="C40" s="15">
        <v>6</v>
      </c>
      <c r="D40" s="15">
        <v>56</v>
      </c>
      <c r="E40" s="15">
        <f t="shared" si="0"/>
        <v>62</v>
      </c>
      <c r="F40" s="16">
        <f t="shared" si="1"/>
        <v>9.67741935483871</v>
      </c>
    </row>
    <row r="41" spans="2:6" ht="13.15" x14ac:dyDescent="0.4">
      <c r="B41" s="14" t="s">
        <v>25</v>
      </c>
      <c r="C41" s="15">
        <v>17</v>
      </c>
      <c r="D41" s="15">
        <v>147</v>
      </c>
      <c r="E41" s="15">
        <f t="shared" si="0"/>
        <v>164</v>
      </c>
      <c r="F41" s="16">
        <f t="shared" si="1"/>
        <v>10.365853658536585</v>
      </c>
    </row>
    <row r="42" spans="2:6" ht="13.15" x14ac:dyDescent="0.4">
      <c r="B42" s="14" t="s">
        <v>63</v>
      </c>
      <c r="C42" s="15">
        <v>0</v>
      </c>
      <c r="D42" s="15">
        <v>9</v>
      </c>
      <c r="E42" s="15">
        <f t="shared" si="0"/>
        <v>9</v>
      </c>
      <c r="F42" s="16">
        <f t="shared" si="1"/>
        <v>0</v>
      </c>
    </row>
    <row r="43" spans="2:6" ht="13.15" x14ac:dyDescent="0.4">
      <c r="B43" s="14" t="s">
        <v>64</v>
      </c>
      <c r="C43" s="15">
        <v>0</v>
      </c>
      <c r="D43" s="15">
        <v>11</v>
      </c>
      <c r="E43" s="15">
        <f t="shared" si="0"/>
        <v>11</v>
      </c>
      <c r="F43" s="16">
        <f t="shared" si="1"/>
        <v>0</v>
      </c>
    </row>
    <row r="44" spans="2:6" ht="13.15" x14ac:dyDescent="0.4">
      <c r="B44" s="14" t="s">
        <v>26</v>
      </c>
      <c r="C44" s="15">
        <v>0</v>
      </c>
      <c r="D44" s="15">
        <v>9</v>
      </c>
      <c r="E44" s="15">
        <f t="shared" si="0"/>
        <v>9</v>
      </c>
      <c r="F44" s="16">
        <f t="shared" si="1"/>
        <v>0</v>
      </c>
    </row>
    <row r="45" spans="2:6" ht="13.15" x14ac:dyDescent="0.4">
      <c r="B45" s="14" t="s">
        <v>65</v>
      </c>
      <c r="C45" s="15">
        <v>0</v>
      </c>
      <c r="D45" s="15">
        <v>4</v>
      </c>
      <c r="E45" s="15">
        <f t="shared" si="0"/>
        <v>4</v>
      </c>
      <c r="F45" s="16">
        <f t="shared" si="1"/>
        <v>0</v>
      </c>
    </row>
    <row r="46" spans="2:6" ht="13.15" x14ac:dyDescent="0.4">
      <c r="B46" s="14" t="s">
        <v>27</v>
      </c>
      <c r="C46" s="15">
        <v>0</v>
      </c>
      <c r="D46" s="15">
        <v>24</v>
      </c>
      <c r="E46" s="15">
        <f t="shared" si="0"/>
        <v>24</v>
      </c>
      <c r="F46" s="16">
        <f t="shared" si="1"/>
        <v>0</v>
      </c>
    </row>
    <row r="47" spans="2:6" ht="13.15" x14ac:dyDescent="0.4">
      <c r="B47" s="14" t="s">
        <v>28</v>
      </c>
      <c r="C47" s="15">
        <v>3</v>
      </c>
      <c r="D47" s="15">
        <v>42</v>
      </c>
      <c r="E47" s="15">
        <f t="shared" si="0"/>
        <v>45</v>
      </c>
      <c r="F47" s="16">
        <f t="shared" si="1"/>
        <v>6.666666666666667</v>
      </c>
    </row>
    <row r="48" spans="2:6" ht="13.15" x14ac:dyDescent="0.4">
      <c r="B48" s="14" t="s">
        <v>29</v>
      </c>
      <c r="C48" s="15">
        <v>4</v>
      </c>
      <c r="D48" s="15">
        <v>32</v>
      </c>
      <c r="E48" s="15">
        <f t="shared" si="0"/>
        <v>36</v>
      </c>
      <c r="F48" s="16">
        <f t="shared" si="1"/>
        <v>11.111111111111111</v>
      </c>
    </row>
    <row r="49" spans="2:6" ht="13.15" x14ac:dyDescent="0.4">
      <c r="B49" s="14" t="s">
        <v>66</v>
      </c>
      <c r="C49" s="15">
        <v>12</v>
      </c>
      <c r="D49" s="15">
        <v>184</v>
      </c>
      <c r="E49" s="15">
        <f t="shared" si="0"/>
        <v>196</v>
      </c>
      <c r="F49" s="16">
        <f t="shared" si="1"/>
        <v>6.1224489795918364</v>
      </c>
    </row>
    <row r="50" spans="2:6" ht="13.15" x14ac:dyDescent="0.4">
      <c r="B50" s="14" t="s">
        <v>43</v>
      </c>
      <c r="C50" s="15">
        <v>21</v>
      </c>
      <c r="D50" s="15">
        <v>67</v>
      </c>
      <c r="E50" s="15">
        <f t="shared" si="0"/>
        <v>88</v>
      </c>
      <c r="F50" s="16">
        <f t="shared" si="1"/>
        <v>23.863636363636363</v>
      </c>
    </row>
    <row r="51" spans="2:6" ht="13.15" x14ac:dyDescent="0.4">
      <c r="B51" s="14" t="s">
        <v>67</v>
      </c>
      <c r="C51" s="15">
        <v>6</v>
      </c>
      <c r="D51" s="15">
        <v>68</v>
      </c>
      <c r="E51" s="15">
        <f t="shared" si="0"/>
        <v>74</v>
      </c>
      <c r="F51" s="16">
        <f t="shared" si="1"/>
        <v>8.1081081081081088</v>
      </c>
    </row>
    <row r="52" spans="2:6" ht="13.15" x14ac:dyDescent="0.4">
      <c r="B52" s="14" t="s">
        <v>68</v>
      </c>
      <c r="C52" s="15">
        <v>7</v>
      </c>
      <c r="D52" s="15">
        <v>48</v>
      </c>
      <c r="E52" s="15">
        <f t="shared" si="0"/>
        <v>55</v>
      </c>
      <c r="F52" s="16">
        <f t="shared" si="1"/>
        <v>12.727272727272727</v>
      </c>
    </row>
    <row r="53" spans="2:6" ht="13.15" x14ac:dyDescent="0.4">
      <c r="B53" s="14" t="s">
        <v>30</v>
      </c>
      <c r="C53" s="15">
        <v>0</v>
      </c>
      <c r="D53" s="15">
        <v>41</v>
      </c>
      <c r="E53" s="15">
        <f t="shared" si="0"/>
        <v>41</v>
      </c>
      <c r="F53" s="16">
        <f t="shared" si="1"/>
        <v>0</v>
      </c>
    </row>
    <row r="54" spans="2:6" ht="13.15" x14ac:dyDescent="0.4">
      <c r="B54" s="14" t="s">
        <v>31</v>
      </c>
      <c r="C54" s="15">
        <v>0</v>
      </c>
      <c r="D54" s="15">
        <v>23</v>
      </c>
      <c r="E54" s="15">
        <f t="shared" si="0"/>
        <v>23</v>
      </c>
      <c r="F54" s="16">
        <f t="shared" si="1"/>
        <v>0</v>
      </c>
    </row>
    <row r="55" spans="2:6" ht="13.15" x14ac:dyDescent="0.4">
      <c r="B55" s="14" t="s">
        <v>69</v>
      </c>
      <c r="C55" s="15">
        <v>0</v>
      </c>
      <c r="D55" s="15">
        <v>17</v>
      </c>
      <c r="E55" s="15">
        <f t="shared" si="0"/>
        <v>17</v>
      </c>
      <c r="F55" s="16">
        <f t="shared" si="1"/>
        <v>0</v>
      </c>
    </row>
    <row r="56" spans="2:6" ht="13.15" x14ac:dyDescent="0.4">
      <c r="B56" s="14" t="s">
        <v>32</v>
      </c>
      <c r="C56" s="15">
        <v>6</v>
      </c>
      <c r="D56" s="15">
        <v>58</v>
      </c>
      <c r="E56" s="15">
        <f t="shared" si="0"/>
        <v>64</v>
      </c>
      <c r="F56" s="16">
        <f t="shared" si="1"/>
        <v>9.375</v>
      </c>
    </row>
    <row r="57" spans="2:6" ht="13.15" x14ac:dyDescent="0.4">
      <c r="B57" s="14" t="s">
        <v>70</v>
      </c>
      <c r="C57" s="15">
        <v>6</v>
      </c>
      <c r="D57" s="15">
        <v>76</v>
      </c>
      <c r="E57" s="15">
        <f t="shared" si="0"/>
        <v>82</v>
      </c>
      <c r="F57" s="16">
        <f t="shared" si="1"/>
        <v>7.3170731707317067</v>
      </c>
    </row>
    <row r="58" spans="2:6" ht="13.15" x14ac:dyDescent="0.4">
      <c r="B58" s="14" t="s">
        <v>71</v>
      </c>
      <c r="C58" s="15">
        <v>5</v>
      </c>
      <c r="D58" s="15">
        <v>9</v>
      </c>
      <c r="E58" s="15">
        <f t="shared" si="0"/>
        <v>14</v>
      </c>
      <c r="F58" s="16">
        <f t="shared" si="1"/>
        <v>35.714285714285715</v>
      </c>
    </row>
    <row r="59" spans="2:6" ht="13.15" x14ac:dyDescent="0.4">
      <c r="B59" s="14" t="s">
        <v>72</v>
      </c>
      <c r="C59" s="15">
        <v>0</v>
      </c>
      <c r="D59" s="15">
        <v>12</v>
      </c>
      <c r="E59" s="15">
        <f t="shared" si="0"/>
        <v>12</v>
      </c>
      <c r="F59" s="16">
        <f t="shared" si="1"/>
        <v>0</v>
      </c>
    </row>
    <row r="60" spans="2:6" ht="13.15" x14ac:dyDescent="0.4">
      <c r="B60" s="14" t="s">
        <v>73</v>
      </c>
      <c r="C60" s="15">
        <v>0</v>
      </c>
      <c r="D60" s="15">
        <v>5</v>
      </c>
      <c r="E60" s="15">
        <f t="shared" si="0"/>
        <v>5</v>
      </c>
      <c r="F60" s="16">
        <f t="shared" si="1"/>
        <v>0</v>
      </c>
    </row>
    <row r="61" spans="2:6" ht="13.15" x14ac:dyDescent="0.4">
      <c r="B61" s="14" t="s">
        <v>74</v>
      </c>
      <c r="C61" s="15">
        <v>0</v>
      </c>
      <c r="D61" s="15">
        <v>17</v>
      </c>
      <c r="E61" s="15">
        <f t="shared" si="0"/>
        <v>17</v>
      </c>
      <c r="F61" s="16">
        <f t="shared" si="1"/>
        <v>0</v>
      </c>
    </row>
    <row r="62" spans="2:6" ht="13.15" x14ac:dyDescent="0.4">
      <c r="B62" s="14" t="s">
        <v>75</v>
      </c>
      <c r="C62" s="15">
        <v>0</v>
      </c>
      <c r="D62" s="15">
        <v>10</v>
      </c>
      <c r="E62" s="15">
        <f t="shared" si="0"/>
        <v>10</v>
      </c>
      <c r="F62" s="16">
        <f t="shared" si="1"/>
        <v>0</v>
      </c>
    </row>
    <row r="63" spans="2:6" ht="13.15" x14ac:dyDescent="0.4">
      <c r="B63" s="14" t="s">
        <v>33</v>
      </c>
      <c r="C63" s="15">
        <v>0</v>
      </c>
      <c r="D63" s="15">
        <v>13</v>
      </c>
      <c r="E63" s="15">
        <f t="shared" si="0"/>
        <v>13</v>
      </c>
      <c r="F63" s="16">
        <f t="shared" si="1"/>
        <v>0</v>
      </c>
    </row>
    <row r="64" spans="2:6" ht="13.15" x14ac:dyDescent="0.4">
      <c r="B64" s="14" t="s">
        <v>76</v>
      </c>
      <c r="C64" s="15">
        <v>0</v>
      </c>
      <c r="D64" s="15">
        <v>11</v>
      </c>
      <c r="E64" s="15">
        <f t="shared" si="0"/>
        <v>11</v>
      </c>
      <c r="F64" s="16">
        <f t="shared" si="1"/>
        <v>0</v>
      </c>
    </row>
    <row r="65" spans="2:6" ht="13.15" x14ac:dyDescent="0.4">
      <c r="B65" s="14" t="s">
        <v>77</v>
      </c>
      <c r="C65" s="15">
        <v>0</v>
      </c>
      <c r="D65" s="15">
        <v>21</v>
      </c>
      <c r="E65" s="15">
        <f t="shared" si="0"/>
        <v>21</v>
      </c>
      <c r="F65" s="16">
        <f t="shared" si="1"/>
        <v>0</v>
      </c>
    </row>
    <row r="66" spans="2:6" ht="13.15" x14ac:dyDescent="0.4">
      <c r="B66" s="14" t="s">
        <v>78</v>
      </c>
      <c r="C66" s="15">
        <v>8</v>
      </c>
      <c r="D66" s="15">
        <v>22</v>
      </c>
      <c r="E66" s="15">
        <f t="shared" si="0"/>
        <v>30</v>
      </c>
      <c r="F66" s="16">
        <f t="shared" si="1"/>
        <v>26.666666666666668</v>
      </c>
    </row>
    <row r="67" spans="2:6" ht="13.15" x14ac:dyDescent="0.4">
      <c r="B67" s="14" t="s">
        <v>34</v>
      </c>
      <c r="C67" s="15">
        <v>0</v>
      </c>
      <c r="D67" s="15">
        <v>13</v>
      </c>
      <c r="E67" s="15">
        <f t="shared" si="0"/>
        <v>13</v>
      </c>
      <c r="F67" s="16">
        <f t="shared" si="1"/>
        <v>0</v>
      </c>
    </row>
    <row r="68" spans="2:6" ht="13.15" x14ac:dyDescent="0.4">
      <c r="B68" s="14" t="s">
        <v>79</v>
      </c>
      <c r="C68" s="15">
        <v>0</v>
      </c>
      <c r="D68" s="15">
        <v>15</v>
      </c>
      <c r="E68" s="15">
        <f t="shared" si="0"/>
        <v>15</v>
      </c>
      <c r="F68" s="16">
        <f t="shared" si="1"/>
        <v>0</v>
      </c>
    </row>
    <row r="69" spans="2:6" ht="13.15" x14ac:dyDescent="0.4">
      <c r="B69" s="14" t="s">
        <v>80</v>
      </c>
      <c r="C69" s="15">
        <v>0</v>
      </c>
      <c r="D69" s="15">
        <v>5</v>
      </c>
      <c r="E69" s="15">
        <f t="shared" si="0"/>
        <v>5</v>
      </c>
      <c r="F69" s="16">
        <f t="shared" si="1"/>
        <v>0</v>
      </c>
    </row>
    <row r="70" spans="2:6" ht="13.15" x14ac:dyDescent="0.4">
      <c r="B70" s="14" t="s">
        <v>44</v>
      </c>
      <c r="C70" s="15">
        <v>6</v>
      </c>
      <c r="D70" s="15">
        <v>21</v>
      </c>
      <c r="E70" s="15">
        <f t="shared" ref="E70:E83" si="2">SUM(C70:D70)</f>
        <v>27</v>
      </c>
      <c r="F70" s="16">
        <f t="shared" ref="F70:F83" si="3">C70/SUM(C70:D70)*100</f>
        <v>22.222222222222221</v>
      </c>
    </row>
    <row r="71" spans="2:6" ht="13.15" x14ac:dyDescent="0.4">
      <c r="B71" s="14" t="s">
        <v>81</v>
      </c>
      <c r="C71" s="15">
        <v>0</v>
      </c>
      <c r="D71" s="15">
        <v>8</v>
      </c>
      <c r="E71" s="15">
        <f t="shared" si="2"/>
        <v>8</v>
      </c>
      <c r="F71" s="16">
        <f t="shared" si="3"/>
        <v>0</v>
      </c>
    </row>
    <row r="72" spans="2:6" ht="13.15" x14ac:dyDescent="0.4">
      <c r="B72" s="14" t="s">
        <v>45</v>
      </c>
      <c r="C72" s="15">
        <v>4</v>
      </c>
      <c r="D72" s="15">
        <v>38</v>
      </c>
      <c r="E72" s="15">
        <f t="shared" si="2"/>
        <v>42</v>
      </c>
      <c r="F72" s="16">
        <f t="shared" si="3"/>
        <v>9.5238095238095237</v>
      </c>
    </row>
    <row r="73" spans="2:6" ht="13.15" x14ac:dyDescent="0.4">
      <c r="B73" s="14" t="s">
        <v>35</v>
      </c>
      <c r="C73" s="15">
        <v>0</v>
      </c>
      <c r="D73" s="15">
        <v>20</v>
      </c>
      <c r="E73" s="15">
        <f t="shared" si="2"/>
        <v>20</v>
      </c>
      <c r="F73" s="16">
        <f t="shared" si="3"/>
        <v>0</v>
      </c>
    </row>
    <row r="74" spans="2:6" ht="13.15" x14ac:dyDescent="0.4">
      <c r="B74" s="14" t="s">
        <v>82</v>
      </c>
      <c r="C74" s="15">
        <v>6</v>
      </c>
      <c r="D74" s="15">
        <v>42</v>
      </c>
      <c r="E74" s="15">
        <f t="shared" si="2"/>
        <v>48</v>
      </c>
      <c r="F74" s="16">
        <f t="shared" si="3"/>
        <v>12.5</v>
      </c>
    </row>
    <row r="75" spans="2:6" ht="13.15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f t="shared" si="3"/>
        <v>0</v>
      </c>
    </row>
    <row r="76" spans="2:6" ht="13.15" x14ac:dyDescent="0.4">
      <c r="B76" s="14" t="s">
        <v>36</v>
      </c>
      <c r="C76" s="15">
        <v>6</v>
      </c>
      <c r="D76" s="15">
        <v>33</v>
      </c>
      <c r="E76" s="15">
        <f t="shared" si="2"/>
        <v>39</v>
      </c>
      <c r="F76" s="16">
        <f t="shared" si="3"/>
        <v>15.384615384615385</v>
      </c>
    </row>
    <row r="77" spans="2:6" ht="13.15" x14ac:dyDescent="0.4">
      <c r="B77" s="14" t="s">
        <v>37</v>
      </c>
      <c r="C77" s="15">
        <v>6</v>
      </c>
      <c r="D77" s="15">
        <v>115</v>
      </c>
      <c r="E77" s="15">
        <f t="shared" si="2"/>
        <v>121</v>
      </c>
      <c r="F77" s="16">
        <f t="shared" si="3"/>
        <v>4.9586776859504136</v>
      </c>
    </row>
    <row r="78" spans="2:6" ht="13.15" x14ac:dyDescent="0.4">
      <c r="B78" s="14" t="s">
        <v>46</v>
      </c>
      <c r="C78" s="15">
        <v>11</v>
      </c>
      <c r="D78" s="15">
        <v>50</v>
      </c>
      <c r="E78" s="15">
        <f t="shared" si="2"/>
        <v>61</v>
      </c>
      <c r="F78" s="16">
        <f t="shared" si="3"/>
        <v>18.032786885245901</v>
      </c>
    </row>
    <row r="79" spans="2:6" ht="13.15" x14ac:dyDescent="0.4">
      <c r="B79" s="14" t="s">
        <v>38</v>
      </c>
      <c r="C79" s="15">
        <v>19</v>
      </c>
      <c r="D79" s="15">
        <v>264</v>
      </c>
      <c r="E79" s="15">
        <f t="shared" si="2"/>
        <v>283</v>
      </c>
      <c r="F79" s="16">
        <f t="shared" si="3"/>
        <v>6.7137809187279158</v>
      </c>
    </row>
    <row r="80" spans="2:6" ht="13.15" x14ac:dyDescent="0.4">
      <c r="B80" s="14" t="s">
        <v>39</v>
      </c>
      <c r="C80" s="15">
        <v>4</v>
      </c>
      <c r="D80" s="15">
        <v>19</v>
      </c>
      <c r="E80" s="15">
        <f t="shared" si="2"/>
        <v>23</v>
      </c>
      <c r="F80" s="16">
        <f t="shared" si="3"/>
        <v>17.391304347826086</v>
      </c>
    </row>
    <row r="81" spans="2:6" ht="13.15" x14ac:dyDescent="0.4">
      <c r="B81" s="14" t="s">
        <v>84</v>
      </c>
      <c r="C81" s="15">
        <v>6</v>
      </c>
      <c r="D81" s="15">
        <v>84</v>
      </c>
      <c r="E81" s="15">
        <f t="shared" si="2"/>
        <v>90</v>
      </c>
      <c r="F81" s="16">
        <f t="shared" si="3"/>
        <v>6.666666666666667</v>
      </c>
    </row>
    <row r="82" spans="2:6" ht="13.15" x14ac:dyDescent="0.4">
      <c r="B82" s="14" t="s">
        <v>85</v>
      </c>
      <c r="C82" s="15">
        <v>0</v>
      </c>
      <c r="D82" s="15">
        <v>9</v>
      </c>
      <c r="E82" s="15">
        <f t="shared" si="2"/>
        <v>9</v>
      </c>
      <c r="F82" s="16">
        <f t="shared" si="3"/>
        <v>0</v>
      </c>
    </row>
    <row r="83" spans="2:6" ht="13.15" x14ac:dyDescent="0.4">
      <c r="B83" s="14" t="s">
        <v>4</v>
      </c>
      <c r="C83" s="15">
        <v>330</v>
      </c>
      <c r="D83" s="15">
        <v>3982</v>
      </c>
      <c r="E83" s="15">
        <f t="shared" si="2"/>
        <v>4312</v>
      </c>
      <c r="F83" s="16">
        <f t="shared" si="3"/>
        <v>7.6530612244897958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F85"/>
  <sheetViews>
    <sheetView topLeftCell="Z1" zoomScale="75" zoomScaleNormal="75" workbookViewId="0">
      <selection activeCell="AF7" sqref="AF7"/>
    </sheetView>
  </sheetViews>
  <sheetFormatPr defaultColWidth="9.1328125" defaultRowHeight="13.15" x14ac:dyDescent="0.4"/>
  <cols>
    <col min="1" max="1" width="4.59765625" style="39" customWidth="1"/>
    <col min="2" max="2" width="18.59765625" style="10" bestFit="1" customWidth="1"/>
    <col min="3" max="10" width="9.1328125" style="10"/>
    <col min="11" max="11" width="11.59765625" style="10" customWidth="1"/>
    <col min="12" max="12" width="14.73046875" style="10" customWidth="1"/>
    <col min="13" max="28" width="9.1328125" style="10"/>
    <col min="29" max="29" width="10.1328125" style="10" customWidth="1"/>
    <col min="30" max="30" width="9.1328125" style="10"/>
    <col min="31" max="31" width="12.86328125" style="10" customWidth="1"/>
    <col min="32" max="32" width="14.265625" style="10" customWidth="1"/>
    <col min="33" max="33" width="12.3984375" style="10" customWidth="1"/>
    <col min="34" max="34" width="13" style="10" customWidth="1"/>
    <col min="35" max="35" width="12.3984375" style="10" customWidth="1"/>
    <col min="36" max="42" width="11.1328125" style="10" customWidth="1"/>
    <col min="43" max="16384" width="9.1328125" style="10"/>
  </cols>
  <sheetData>
    <row r="1" spans="1:84" ht="18" x14ac:dyDescent="0.55000000000000004">
      <c r="B1" s="12" t="s">
        <v>120</v>
      </c>
    </row>
    <row r="4" spans="1:84" s="39" customFormat="1" ht="7.9" x14ac:dyDescent="0.25">
      <c r="A4" s="38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38">
        <v>10</v>
      </c>
      <c r="K4" s="38">
        <v>11</v>
      </c>
      <c r="L4" s="38">
        <v>12</v>
      </c>
      <c r="M4" s="38">
        <v>13</v>
      </c>
      <c r="N4" s="38">
        <v>14</v>
      </c>
      <c r="O4" s="38">
        <v>15</v>
      </c>
      <c r="P4" s="38">
        <v>16</v>
      </c>
      <c r="Q4" s="38">
        <v>17</v>
      </c>
      <c r="R4" s="38">
        <v>18</v>
      </c>
      <c r="S4" s="38">
        <v>19</v>
      </c>
      <c r="T4" s="38">
        <v>20</v>
      </c>
      <c r="U4" s="38">
        <v>21</v>
      </c>
      <c r="V4" s="38">
        <v>22</v>
      </c>
      <c r="W4" s="38">
        <v>23</v>
      </c>
      <c r="X4" s="38">
        <v>24</v>
      </c>
      <c r="Y4" s="38">
        <v>25</v>
      </c>
      <c r="Z4" s="38">
        <v>26</v>
      </c>
      <c r="AA4" s="38">
        <v>27</v>
      </c>
      <c r="AB4" s="38">
        <v>28</v>
      </c>
      <c r="AC4" s="38">
        <v>29</v>
      </c>
      <c r="AD4" s="38">
        <v>30</v>
      </c>
      <c r="AE4" s="38">
        <v>31</v>
      </c>
      <c r="AF4" s="38">
        <v>32</v>
      </c>
      <c r="AG4" s="38">
        <v>33</v>
      </c>
      <c r="AH4" s="38">
        <v>34</v>
      </c>
      <c r="AI4" s="38">
        <v>35</v>
      </c>
      <c r="AJ4" s="38">
        <v>36</v>
      </c>
      <c r="AK4" s="38">
        <v>37</v>
      </c>
      <c r="AL4" s="38">
        <v>38</v>
      </c>
      <c r="AM4" s="38">
        <v>39</v>
      </c>
      <c r="AN4" s="38">
        <v>40</v>
      </c>
      <c r="AO4" s="38">
        <v>41</v>
      </c>
      <c r="AP4" s="38">
        <v>42</v>
      </c>
      <c r="AQ4" s="38">
        <v>43</v>
      </c>
      <c r="AR4" s="38">
        <v>44</v>
      </c>
      <c r="AS4" s="38">
        <v>45</v>
      </c>
      <c r="AT4" s="38">
        <v>46</v>
      </c>
      <c r="AU4" s="38">
        <v>47</v>
      </c>
      <c r="AV4" s="38">
        <v>48</v>
      </c>
      <c r="AW4" s="38">
        <v>49</v>
      </c>
      <c r="AX4" s="38">
        <v>50</v>
      </c>
      <c r="AY4" s="38">
        <v>51</v>
      </c>
      <c r="AZ4" s="38">
        <v>52</v>
      </c>
      <c r="BA4" s="38">
        <v>53</v>
      </c>
      <c r="BB4" s="38">
        <v>54</v>
      </c>
      <c r="BC4" s="38">
        <v>55</v>
      </c>
      <c r="BD4" s="38">
        <v>56</v>
      </c>
      <c r="BE4" s="38">
        <v>57</v>
      </c>
      <c r="BF4" s="38">
        <v>58</v>
      </c>
      <c r="BG4" s="38">
        <v>59</v>
      </c>
      <c r="BH4" s="38">
        <v>60</v>
      </c>
      <c r="BI4" s="38">
        <v>61</v>
      </c>
      <c r="BJ4" s="38">
        <v>62</v>
      </c>
      <c r="BK4" s="38">
        <v>63</v>
      </c>
      <c r="BL4" s="38">
        <v>64</v>
      </c>
      <c r="BM4" s="38">
        <v>65</v>
      </c>
      <c r="BN4" s="38">
        <v>66</v>
      </c>
      <c r="BO4" s="38">
        <v>67</v>
      </c>
      <c r="BP4" s="38">
        <v>68</v>
      </c>
      <c r="BQ4" s="38">
        <v>69</v>
      </c>
      <c r="BR4" s="38">
        <v>70</v>
      </c>
      <c r="BS4" s="38">
        <v>71</v>
      </c>
      <c r="BT4" s="38">
        <v>72</v>
      </c>
      <c r="BU4" s="38">
        <v>73</v>
      </c>
      <c r="BV4" s="38">
        <v>74</v>
      </c>
      <c r="BW4" s="38">
        <v>75</v>
      </c>
      <c r="BX4" s="38">
        <v>76</v>
      </c>
      <c r="BY4" s="38">
        <v>77</v>
      </c>
      <c r="BZ4" s="38">
        <v>78</v>
      </c>
      <c r="CA4" s="38">
        <v>79</v>
      </c>
      <c r="CB4" s="38">
        <v>80</v>
      </c>
      <c r="CC4" s="38">
        <v>81</v>
      </c>
      <c r="CD4" s="38">
        <v>82</v>
      </c>
      <c r="CE4" s="38">
        <v>83</v>
      </c>
      <c r="CF4" s="38">
        <v>84</v>
      </c>
    </row>
    <row r="5" spans="1:84" x14ac:dyDescent="0.4">
      <c r="C5" s="94" t="s">
        <v>104</v>
      </c>
      <c r="D5" s="94"/>
      <c r="E5" s="94"/>
      <c r="F5" s="94"/>
      <c r="G5" s="94"/>
      <c r="H5" s="94"/>
      <c r="I5" s="94"/>
      <c r="J5" s="94"/>
      <c r="K5" s="94"/>
      <c r="M5" s="94" t="s">
        <v>105</v>
      </c>
      <c r="N5" s="94"/>
      <c r="O5" s="94"/>
      <c r="P5" s="94"/>
      <c r="Q5" s="94"/>
      <c r="R5" s="94"/>
      <c r="S5" s="94"/>
      <c r="T5" s="94"/>
      <c r="U5" s="94"/>
      <c r="V5" s="28"/>
      <c r="W5" s="94" t="s">
        <v>111</v>
      </c>
      <c r="X5" s="94"/>
      <c r="Y5" s="94" t="s">
        <v>112</v>
      </c>
      <c r="Z5" s="94"/>
      <c r="AA5" s="94"/>
      <c r="AB5" s="94"/>
      <c r="AC5" s="94" t="s">
        <v>114</v>
      </c>
      <c r="AD5" s="94"/>
      <c r="AE5" s="11" t="s">
        <v>116</v>
      </c>
      <c r="AF5" s="11" t="s">
        <v>117</v>
      </c>
      <c r="AG5" s="11" t="s">
        <v>118</v>
      </c>
      <c r="AH5" s="11" t="s">
        <v>119</v>
      </c>
      <c r="AI5" s="11" t="s">
        <v>100</v>
      </c>
      <c r="AJ5" s="95" t="s">
        <v>135</v>
      </c>
      <c r="AK5" s="95"/>
      <c r="AL5" s="95"/>
      <c r="AM5" s="95"/>
      <c r="AN5" s="95"/>
      <c r="AO5" s="95"/>
      <c r="AP5" s="95"/>
    </row>
    <row r="6" spans="1:84" s="77" customFormat="1" ht="35.25" x14ac:dyDescent="0.4">
      <c r="A6" s="76"/>
      <c r="B6" s="80"/>
      <c r="C6" s="81" t="s">
        <v>150</v>
      </c>
      <c r="D6" s="81" t="s">
        <v>151</v>
      </c>
      <c r="E6" s="81" t="s">
        <v>152</v>
      </c>
      <c r="F6" s="81" t="s">
        <v>153</v>
      </c>
      <c r="G6" s="81" t="s">
        <v>154</v>
      </c>
      <c r="H6" s="81" t="s">
        <v>155</v>
      </c>
      <c r="I6" s="81" t="s">
        <v>156</v>
      </c>
      <c r="J6" s="81" t="s">
        <v>157</v>
      </c>
      <c r="K6" s="81" t="s">
        <v>202</v>
      </c>
      <c r="L6" s="81" t="s">
        <v>203</v>
      </c>
      <c r="M6" s="81" t="s">
        <v>204</v>
      </c>
      <c r="N6" s="81" t="s">
        <v>205</v>
      </c>
      <c r="O6" s="81" t="s">
        <v>206</v>
      </c>
      <c r="P6" s="81" t="s">
        <v>207</v>
      </c>
      <c r="Q6" s="81" t="s">
        <v>208</v>
      </c>
      <c r="R6" s="81" t="s">
        <v>209</v>
      </c>
      <c r="S6" s="81" t="s">
        <v>210</v>
      </c>
      <c r="T6" s="81" t="s">
        <v>211</v>
      </c>
      <c r="U6" s="81" t="s">
        <v>212</v>
      </c>
      <c r="V6" s="81" t="s">
        <v>213</v>
      </c>
      <c r="W6" s="81" t="s">
        <v>93</v>
      </c>
      <c r="X6" s="81" t="s">
        <v>94</v>
      </c>
      <c r="Y6" s="81" t="s">
        <v>113</v>
      </c>
      <c r="Z6" s="81" t="s">
        <v>95</v>
      </c>
      <c r="AA6" s="81" t="s">
        <v>96</v>
      </c>
      <c r="AB6" s="81" t="s">
        <v>97</v>
      </c>
      <c r="AC6" s="81" t="s">
        <v>238</v>
      </c>
      <c r="AD6" s="81" t="s">
        <v>239</v>
      </c>
      <c r="AE6" s="81" t="s">
        <v>115</v>
      </c>
      <c r="AF6" s="81" t="s">
        <v>7</v>
      </c>
      <c r="AG6" s="81" t="s">
        <v>103</v>
      </c>
      <c r="AH6" s="81" t="s">
        <v>106</v>
      </c>
      <c r="AI6" s="81" t="s">
        <v>102</v>
      </c>
      <c r="AJ6" s="81" t="s">
        <v>128</v>
      </c>
      <c r="AK6" s="81" t="s">
        <v>129</v>
      </c>
      <c r="AL6" s="81" t="s">
        <v>130</v>
      </c>
      <c r="AM6" s="81" t="s">
        <v>131</v>
      </c>
      <c r="AN6" s="81" t="s">
        <v>132</v>
      </c>
      <c r="AO6" s="81" t="s">
        <v>133</v>
      </c>
      <c r="AP6" s="81" t="s">
        <v>134</v>
      </c>
      <c r="AQ6" s="81" t="str">
        <f>CONCATENATE("No. born in ",Birthplace!C4)</f>
        <v>No. born in Australia</v>
      </c>
      <c r="AR6" s="81" t="str">
        <f>CONCATENATE("No. born in ",Birthplace!D4)</f>
        <v>No. born in New Zealand</v>
      </c>
      <c r="AS6" s="81" t="str">
        <f>CONCATENATE("No. born in ",Birthplace!E4)</f>
        <v>No. born in India</v>
      </c>
      <c r="AT6" s="81" t="str">
        <f>CONCATENATE("No. born in ",Birthplace!F4)</f>
        <v>No. born in Thailand</v>
      </c>
      <c r="AU6" s="81" t="str">
        <f>CONCATENATE("No. born in ",Birthplace!G4)</f>
        <v>No. born in Pakistan</v>
      </c>
      <c r="AV6" s="81" t="str">
        <f>CONCATENATE("No. born in ",Birthplace!H4)</f>
        <v>No. born in Afghanistan</v>
      </c>
      <c r="AW6" s="81" t="str">
        <f>CONCATENATE("No. born in ",Birthplace!I4)</f>
        <v>No. born in Lebanon</v>
      </c>
      <c r="AX6" s="81" t="str">
        <f>CONCATENATE("No. born in ",Birthplace!J4)</f>
        <v>No. born in Vietnam</v>
      </c>
      <c r="AY6" s="81" t="str">
        <f>CONCATENATE("No. born in ",Birthplace!K4)</f>
        <v>No. born in Iraq</v>
      </c>
      <c r="AZ6" s="81" t="str">
        <f>CONCATENATE("No. born in ",Birthplace!L4)</f>
        <v>No. born in Malaysia</v>
      </c>
      <c r="BA6" s="81" t="str">
        <f>CONCATENATE("No. born in ",Birthplace!M4)</f>
        <v>No. born in Philippines</v>
      </c>
      <c r="BB6" s="81" t="str">
        <f>CONCATENATE("No. born in ",Birthplace!N4)</f>
        <v>No. born in England</v>
      </c>
      <c r="BC6" s="81" t="str">
        <f>CONCATENATE("No. born in ",Birthplace!O4)</f>
        <v>No. born in Myanmar</v>
      </c>
      <c r="BD6" s="81" t="str">
        <f>CONCATENATE("No. born in ",Birthplace!P4)</f>
        <v>No. born in China</v>
      </c>
      <c r="BE6" s="81" t="str">
        <f>CONCATENATE("No. born in ",Birthplace!Q4)</f>
        <v>No. born in Samoa</v>
      </c>
      <c r="BF6" s="81" t="str">
        <f>CONCATENATE("No. born in ",Birthplace!R4)</f>
        <v>No. born in Congo</v>
      </c>
      <c r="BG6" s="81" t="str">
        <f>CONCATENATE("No. born in ",Birthplace!S4)</f>
        <v>No. born in Iran</v>
      </c>
      <c r="BH6" s="81" t="str">
        <f>CONCATENATE("No. born in ",Birthplace!T4)</f>
        <v>No. born in Sudan</v>
      </c>
      <c r="BI6" s="81" t="str">
        <f>CONCATENATE("No. born in ",Birthplace!U4)</f>
        <v>No. born in Turkey</v>
      </c>
      <c r="BJ6" s="81" t="str">
        <f>CONCATENATE("No. born in ",Birthplace!V4)</f>
        <v>No. born in Ethiopia</v>
      </c>
      <c r="BK6" s="81" t="s">
        <v>215</v>
      </c>
      <c r="BL6" s="81" t="str">
        <f>CONCATENATE("% born in ",Birthplace!C4)</f>
        <v>% born in Australia</v>
      </c>
      <c r="BM6" s="81" t="str">
        <f>CONCATENATE("% born in ",Birthplace!D4)</f>
        <v>% born in New Zealand</v>
      </c>
      <c r="BN6" s="81" t="str">
        <f>CONCATENATE("% born in ",Birthplace!E4)</f>
        <v>% born in India</v>
      </c>
      <c r="BO6" s="81" t="str">
        <f>CONCATENATE("% born in ",Birthplace!F4)</f>
        <v>% born in Thailand</v>
      </c>
      <c r="BP6" s="81" t="str">
        <f>CONCATENATE("% born in ",Birthplace!G4)</f>
        <v>% born in Pakistan</v>
      </c>
      <c r="BQ6" s="81" t="str">
        <f>CONCATENATE("% born in ",Birthplace!H4)</f>
        <v>% born in Afghanistan</v>
      </c>
      <c r="BR6" s="81" t="str">
        <f>CONCATENATE("% born in ",Birthplace!I4)</f>
        <v>% born in Lebanon</v>
      </c>
      <c r="BS6" s="81" t="str">
        <f>CONCATENATE("% born in ",Birthplace!J4)</f>
        <v>% born in Vietnam</v>
      </c>
      <c r="BT6" s="81" t="str">
        <f>CONCATENATE("% born in ",Birthplace!K4)</f>
        <v>% born in Iraq</v>
      </c>
      <c r="BU6" s="81" t="str">
        <f>CONCATENATE("% born in ",Birthplace!L4)</f>
        <v>% born in Malaysia</v>
      </c>
      <c r="BV6" s="81" t="str">
        <f>CONCATENATE("% born in ",Birthplace!M4)</f>
        <v>% born in Philippines</v>
      </c>
      <c r="BW6" s="81" t="str">
        <f>CONCATENATE("% born in ",Birthplace!N4)</f>
        <v>% born in England</v>
      </c>
      <c r="BX6" s="81" t="str">
        <f>CONCATENATE("% born in ",Birthplace!O4)</f>
        <v>% born in Myanmar</v>
      </c>
      <c r="BY6" s="81" t="str">
        <f>CONCATENATE("% born in ",Birthplace!P4)</f>
        <v>% born in China</v>
      </c>
      <c r="BZ6" s="81" t="str">
        <f>CONCATENATE("% born in ",Birthplace!Q4)</f>
        <v>% born in Samoa</v>
      </c>
      <c r="CA6" s="81" t="str">
        <f>CONCATENATE("% born in ",Birthplace!R4)</f>
        <v>% born in Congo</v>
      </c>
      <c r="CB6" s="81" t="str">
        <f>CONCATENATE("% born in ",Birthplace!S4)</f>
        <v>% born in Iran</v>
      </c>
      <c r="CC6" s="81" t="str">
        <f>CONCATENATE("% born in ",Birthplace!T4)</f>
        <v>% born in Sudan</v>
      </c>
      <c r="CD6" s="81" t="str">
        <f>CONCATENATE("% born in ",Birthplace!U4)</f>
        <v>% born in Turkey</v>
      </c>
      <c r="CE6" s="81" t="str">
        <f>CONCATENATE("% born in ",Birthplace!V4)</f>
        <v>% born in Ethiopia</v>
      </c>
      <c r="CF6" s="81" t="s">
        <v>215</v>
      </c>
    </row>
    <row r="7" spans="1:84" x14ac:dyDescent="0.4">
      <c r="A7" s="38">
        <v>1</v>
      </c>
      <c r="B7" s="29" t="s">
        <v>47</v>
      </c>
      <c r="C7" s="29">
        <f>Age!C6</f>
        <v>0</v>
      </c>
      <c r="D7" s="29">
        <f>Age!D6</f>
        <v>0</v>
      </c>
      <c r="E7" s="29">
        <f>Age!E6</f>
        <v>0</v>
      </c>
      <c r="F7" s="29">
        <f>Age!F6</f>
        <v>0</v>
      </c>
      <c r="G7" s="29">
        <f>Age!G6</f>
        <v>0</v>
      </c>
      <c r="H7" s="29">
        <f>Age!H6</f>
        <v>3</v>
      </c>
      <c r="I7" s="29">
        <f>Age!I6</f>
        <v>0</v>
      </c>
      <c r="J7" s="29">
        <f>Age!J6</f>
        <v>5</v>
      </c>
      <c r="K7" s="29">
        <f>Age!K6</f>
        <v>8</v>
      </c>
      <c r="L7" s="36">
        <f>SUM(C7:G7)</f>
        <v>0</v>
      </c>
      <c r="M7" s="31">
        <f>IF($K7=0,0,C7/$K7*100)</f>
        <v>0</v>
      </c>
      <c r="N7" s="31">
        <f t="shared" ref="N7:T7" si="0">IF($K7=0,0,D7/$K7*100)</f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R7" s="31">
        <f t="shared" si="0"/>
        <v>37.5</v>
      </c>
      <c r="S7" s="31">
        <f t="shared" si="0"/>
        <v>0</v>
      </c>
      <c r="T7" s="31">
        <f t="shared" si="0"/>
        <v>62.5</v>
      </c>
      <c r="U7" s="31">
        <f>SUM(M7:T7)</f>
        <v>100</v>
      </c>
      <c r="V7" s="37">
        <f>IF(K7=0,0,L7/K7*100)</f>
        <v>0</v>
      </c>
      <c r="W7" s="16">
        <f>'Marital Status'!H5</f>
        <v>62.5</v>
      </c>
      <c r="X7" s="16">
        <f>'Marital Status'!I5</f>
        <v>37.5</v>
      </c>
      <c r="Y7" s="19">
        <f>'Relationship in Household'!C5</f>
        <v>100</v>
      </c>
      <c r="Z7" s="19">
        <f>'Relationship in Household'!D5</f>
        <v>0</v>
      </c>
      <c r="AA7" s="19">
        <f>'Relationship in Household'!E5</f>
        <v>0</v>
      </c>
      <c r="AB7" s="19">
        <f>'Relationship in Household'!F5</f>
        <v>0</v>
      </c>
      <c r="AC7" s="19">
        <f>'Housing Tenure'!C5</f>
        <v>50</v>
      </c>
      <c r="AD7" s="19">
        <f>'Housing Tenure'!D5</f>
        <v>40.625</v>
      </c>
      <c r="AE7" s="16">
        <f>Education!F5</f>
        <v>33.333333333333329</v>
      </c>
      <c r="AF7" s="16">
        <f>'Labour force status'!F5</f>
        <v>100</v>
      </c>
      <c r="AG7" s="19">
        <f>Incomes!C5</f>
        <v>480</v>
      </c>
      <c r="AH7" s="16">
        <f>'English fluency'!C5</f>
        <v>0</v>
      </c>
      <c r="AI7" s="16">
        <f>'Indigenous Status'!F5</f>
        <v>0</v>
      </c>
      <c r="AJ7" s="19">
        <f>Religion!J5</f>
        <v>0</v>
      </c>
      <c r="AK7" s="19">
        <f>Religion!K5</f>
        <v>47.368421052631575</v>
      </c>
      <c r="AL7" s="19">
        <f>Religion!L5</f>
        <v>0</v>
      </c>
      <c r="AM7" s="19">
        <f>Religion!M5</f>
        <v>0</v>
      </c>
      <c r="AN7" s="19">
        <f>Religion!N5</f>
        <v>0</v>
      </c>
      <c r="AO7" s="19">
        <f>Religion!O5</f>
        <v>0</v>
      </c>
      <c r="AP7" s="19">
        <f>Religion!P5</f>
        <v>52.631578947368418</v>
      </c>
      <c r="AQ7" s="43">
        <f>Birthplace!C5</f>
        <v>7</v>
      </c>
      <c r="AR7" s="43">
        <f>Birthplace!D5</f>
        <v>0</v>
      </c>
      <c r="AS7" s="43">
        <f>Birthplace!E5</f>
        <v>0</v>
      </c>
      <c r="AT7" s="43">
        <f>Birthplace!F5</f>
        <v>0</v>
      </c>
      <c r="AU7" s="43">
        <f>Birthplace!G5</f>
        <v>0</v>
      </c>
      <c r="AV7" s="43">
        <f>Birthplace!H5</f>
        <v>0</v>
      </c>
      <c r="AW7" s="43">
        <f>Birthplace!I5</f>
        <v>0</v>
      </c>
      <c r="AX7" s="43">
        <f>Birthplace!J5</f>
        <v>0</v>
      </c>
      <c r="AY7" s="43">
        <f>Birthplace!K5</f>
        <v>0</v>
      </c>
      <c r="AZ7" s="43">
        <f>Birthplace!L5</f>
        <v>0</v>
      </c>
      <c r="BA7" s="43">
        <f>Birthplace!M5</f>
        <v>0</v>
      </c>
      <c r="BB7" s="43">
        <f>Birthplace!N5</f>
        <v>0</v>
      </c>
      <c r="BC7" s="43">
        <f>Birthplace!O5</f>
        <v>0</v>
      </c>
      <c r="BD7" s="43">
        <f>Birthplace!P5</f>
        <v>0</v>
      </c>
      <c r="BE7" s="43">
        <f>Birthplace!Q5</f>
        <v>0</v>
      </c>
      <c r="BF7" s="43">
        <f>Birthplace!R5</f>
        <v>0</v>
      </c>
      <c r="BG7" s="43">
        <f>Birthplace!S5</f>
        <v>0</v>
      </c>
      <c r="BH7" s="43">
        <f>Birthplace!T5</f>
        <v>0</v>
      </c>
      <c r="BI7" s="43">
        <f>Birthplace!U5</f>
        <v>0</v>
      </c>
      <c r="BJ7" s="43">
        <f>Birthplace!V5</f>
        <v>0</v>
      </c>
      <c r="BK7" s="43">
        <v>8</v>
      </c>
      <c r="BL7" s="8">
        <f>IF($BK7=0,0,AQ7/$BK7*100)</f>
        <v>87.5</v>
      </c>
      <c r="BM7" s="8">
        <f t="shared" ref="BM7:CE7" si="1">IF($BK7=0,0,AR7/$BK7*100)</f>
        <v>0</v>
      </c>
      <c r="BN7" s="8">
        <f t="shared" si="1"/>
        <v>0</v>
      </c>
      <c r="BO7" s="8">
        <f t="shared" si="1"/>
        <v>0</v>
      </c>
      <c r="BP7" s="8">
        <f t="shared" si="1"/>
        <v>0</v>
      </c>
      <c r="BQ7" s="8">
        <f t="shared" si="1"/>
        <v>0</v>
      </c>
      <c r="BR7" s="8">
        <f t="shared" si="1"/>
        <v>0</v>
      </c>
      <c r="BS7" s="8">
        <f t="shared" si="1"/>
        <v>0</v>
      </c>
      <c r="BT7" s="8">
        <f t="shared" si="1"/>
        <v>0</v>
      </c>
      <c r="BU7" s="8">
        <f t="shared" si="1"/>
        <v>0</v>
      </c>
      <c r="BV7" s="8">
        <f t="shared" si="1"/>
        <v>0</v>
      </c>
      <c r="BW7" s="8">
        <f t="shared" si="1"/>
        <v>0</v>
      </c>
      <c r="BX7" s="8">
        <f t="shared" si="1"/>
        <v>0</v>
      </c>
      <c r="BY7" s="8">
        <f t="shared" si="1"/>
        <v>0</v>
      </c>
      <c r="BZ7" s="8">
        <f t="shared" si="1"/>
        <v>0</v>
      </c>
      <c r="CA7" s="8">
        <f t="shared" si="1"/>
        <v>0</v>
      </c>
      <c r="CB7" s="8">
        <f t="shared" si="1"/>
        <v>0</v>
      </c>
      <c r="CC7" s="8">
        <f t="shared" si="1"/>
        <v>0</v>
      </c>
      <c r="CD7" s="8">
        <f t="shared" si="1"/>
        <v>0</v>
      </c>
      <c r="CE7" s="8">
        <f t="shared" si="1"/>
        <v>0</v>
      </c>
      <c r="CF7" s="8">
        <v>100</v>
      </c>
    </row>
    <row r="8" spans="1:84" x14ac:dyDescent="0.4">
      <c r="A8" s="38">
        <v>2</v>
      </c>
      <c r="B8" s="29" t="s">
        <v>40</v>
      </c>
      <c r="C8" s="29">
        <f>Age!C7</f>
        <v>0</v>
      </c>
      <c r="D8" s="29">
        <f>Age!D7</f>
        <v>0</v>
      </c>
      <c r="E8" s="29">
        <f>Age!E7</f>
        <v>0</v>
      </c>
      <c r="F8" s="29">
        <f>Age!F7</f>
        <v>0</v>
      </c>
      <c r="G8" s="29">
        <f>Age!G7</f>
        <v>0</v>
      </c>
      <c r="H8" s="29">
        <f>Age!H7</f>
        <v>6</v>
      </c>
      <c r="I8" s="29">
        <f>Age!I7</f>
        <v>6</v>
      </c>
      <c r="J8" s="29">
        <f>Age!J7</f>
        <v>11</v>
      </c>
      <c r="K8" s="29">
        <f>Age!K7</f>
        <v>23</v>
      </c>
      <c r="L8" s="36">
        <f t="shared" ref="L8:L71" si="2">SUM(C8:G8)</f>
        <v>0</v>
      </c>
      <c r="M8" s="31">
        <f t="shared" ref="M8:M71" si="3">IF($K8=0,0,C8/$K8*100)</f>
        <v>0</v>
      </c>
      <c r="N8" s="31">
        <f t="shared" ref="N8:N71" si="4">IF($K8=0,0,D8/$K8*100)</f>
        <v>0</v>
      </c>
      <c r="O8" s="31">
        <f t="shared" ref="O8:O71" si="5">IF($K8=0,0,E8/$K8*100)</f>
        <v>0</v>
      </c>
      <c r="P8" s="31">
        <f t="shared" ref="P8:P71" si="6">IF($K8=0,0,F8/$K8*100)</f>
        <v>0</v>
      </c>
      <c r="Q8" s="31">
        <f t="shared" ref="Q8:Q71" si="7">IF($K8=0,0,G8/$K8*100)</f>
        <v>0</v>
      </c>
      <c r="R8" s="31">
        <f t="shared" ref="R8:R71" si="8">IF($K8=0,0,H8/$K8*100)</f>
        <v>26.086956521739129</v>
      </c>
      <c r="S8" s="31">
        <f t="shared" ref="S8:S71" si="9">IF($K8=0,0,I8/$K8*100)</f>
        <v>26.086956521739129</v>
      </c>
      <c r="T8" s="31">
        <f t="shared" ref="T8:T71" si="10">IF($K8=0,0,J8/$K8*100)</f>
        <v>47.826086956521742</v>
      </c>
      <c r="U8" s="31">
        <f t="shared" ref="U8:U71" si="11">SUM(M8:T8)</f>
        <v>100</v>
      </c>
      <c r="V8" s="37">
        <f t="shared" ref="V8:V71" si="12">IF(K8=0,0,L8/K8*100)</f>
        <v>0</v>
      </c>
      <c r="W8" s="16">
        <f>'Marital Status'!H6</f>
        <v>61.904761904761905</v>
      </c>
      <c r="X8" s="16">
        <f>'Marital Status'!I6</f>
        <v>38.095238095238095</v>
      </c>
      <c r="Y8" s="19">
        <f>'Relationship in Household'!C6</f>
        <v>81.25</v>
      </c>
      <c r="Z8" s="19">
        <f>'Relationship in Household'!D6</f>
        <v>0</v>
      </c>
      <c r="AA8" s="19">
        <f>'Relationship in Household'!E6</f>
        <v>0</v>
      </c>
      <c r="AB8" s="19">
        <f>'Relationship in Household'!F6</f>
        <v>0</v>
      </c>
      <c r="AC8" s="19">
        <f>'Housing Tenure'!C6</f>
        <v>48.275862068965516</v>
      </c>
      <c r="AD8" s="19">
        <f>'Housing Tenure'!D6</f>
        <v>44.827586206896555</v>
      </c>
      <c r="AE8" s="16">
        <f>Education!F6</f>
        <v>17.391304347826086</v>
      </c>
      <c r="AF8" s="16">
        <f>'Labour force status'!F6</f>
        <v>40.909090909090914</v>
      </c>
      <c r="AG8" s="19">
        <f>Incomes!C6</f>
        <v>675</v>
      </c>
      <c r="AH8" s="16">
        <f>'English fluency'!C6</f>
        <v>0</v>
      </c>
      <c r="AI8" s="16">
        <f>'Indigenous Status'!F6</f>
        <v>0</v>
      </c>
      <c r="AJ8" s="19">
        <f>Religion!J6</f>
        <v>0</v>
      </c>
      <c r="AK8" s="19">
        <f>Religion!K6</f>
        <v>47.916666666666671</v>
      </c>
      <c r="AL8" s="19">
        <f>Religion!L6</f>
        <v>0</v>
      </c>
      <c r="AM8" s="19">
        <f>Religion!M6</f>
        <v>0</v>
      </c>
      <c r="AN8" s="19">
        <f>Religion!N6</f>
        <v>0</v>
      </c>
      <c r="AO8" s="19">
        <f>Religion!O6</f>
        <v>0</v>
      </c>
      <c r="AP8" s="19">
        <f>Religion!P6</f>
        <v>52.083333333333336</v>
      </c>
      <c r="AQ8" s="43">
        <f>Birthplace!C6</f>
        <v>21</v>
      </c>
      <c r="AR8" s="43">
        <f>Birthplace!D6</f>
        <v>0</v>
      </c>
      <c r="AS8" s="43">
        <f>Birthplace!E6</f>
        <v>0</v>
      </c>
      <c r="AT8" s="43">
        <f>Birthplace!F6</f>
        <v>0</v>
      </c>
      <c r="AU8" s="43">
        <f>Birthplace!G6</f>
        <v>0</v>
      </c>
      <c r="AV8" s="43">
        <f>Birthplace!H6</f>
        <v>0</v>
      </c>
      <c r="AW8" s="43">
        <f>Birthplace!I6</f>
        <v>0</v>
      </c>
      <c r="AX8" s="43">
        <f>Birthplace!J6</f>
        <v>0</v>
      </c>
      <c r="AY8" s="43">
        <f>Birthplace!K6</f>
        <v>0</v>
      </c>
      <c r="AZ8" s="43">
        <f>Birthplace!L6</f>
        <v>0</v>
      </c>
      <c r="BA8" s="43">
        <f>Birthplace!M6</f>
        <v>0</v>
      </c>
      <c r="BB8" s="43">
        <f>Birthplace!N6</f>
        <v>0</v>
      </c>
      <c r="BC8" s="43">
        <f>Birthplace!O6</f>
        <v>0</v>
      </c>
      <c r="BD8" s="43">
        <f>Birthplace!P6</f>
        <v>0</v>
      </c>
      <c r="BE8" s="43">
        <f>Birthplace!Q6</f>
        <v>0</v>
      </c>
      <c r="BF8" s="43">
        <f>Birthplace!R6</f>
        <v>0</v>
      </c>
      <c r="BG8" s="43">
        <f>Birthplace!S6</f>
        <v>0</v>
      </c>
      <c r="BH8" s="43">
        <f>Birthplace!T6</f>
        <v>0</v>
      </c>
      <c r="BI8" s="43">
        <f>Birthplace!U6</f>
        <v>0</v>
      </c>
      <c r="BJ8" s="43">
        <f>Birthplace!V6</f>
        <v>0</v>
      </c>
      <c r="BK8" s="43">
        <v>23</v>
      </c>
      <c r="BL8" s="8">
        <f t="shared" ref="BL8:BL71" si="13">IF($BK8=0,0,AQ8/$BK8*100)</f>
        <v>91.304347826086953</v>
      </c>
      <c r="BM8" s="8">
        <f t="shared" ref="BM8:BM71" si="14">IF($BK8=0,0,AR8/$BK8*100)</f>
        <v>0</v>
      </c>
      <c r="BN8" s="8">
        <f t="shared" ref="BN8:BN71" si="15">IF($BK8=0,0,AS8/$BK8*100)</f>
        <v>0</v>
      </c>
      <c r="BO8" s="8">
        <f t="shared" ref="BO8:BO71" si="16">IF($BK8=0,0,AT8/$BK8*100)</f>
        <v>0</v>
      </c>
      <c r="BP8" s="8">
        <f t="shared" ref="BP8:BP71" si="17">IF($BK8=0,0,AU8/$BK8*100)</f>
        <v>0</v>
      </c>
      <c r="BQ8" s="8">
        <f t="shared" ref="BQ8:BQ71" si="18">IF($BK8=0,0,AV8/$BK8*100)</f>
        <v>0</v>
      </c>
      <c r="BR8" s="8">
        <f t="shared" ref="BR8:BR71" si="19">IF($BK8=0,0,AW8/$BK8*100)</f>
        <v>0</v>
      </c>
      <c r="BS8" s="8">
        <f t="shared" ref="BS8:BS71" si="20">IF($BK8=0,0,AX8/$BK8*100)</f>
        <v>0</v>
      </c>
      <c r="BT8" s="8">
        <f t="shared" ref="BT8:BT71" si="21">IF($BK8=0,0,AY8/$BK8*100)</f>
        <v>0</v>
      </c>
      <c r="BU8" s="8">
        <f t="shared" ref="BU8:BU71" si="22">IF($BK8=0,0,AZ8/$BK8*100)</f>
        <v>0</v>
      </c>
      <c r="BV8" s="8">
        <f t="shared" ref="BV8:BV71" si="23">IF($BK8=0,0,BA8/$BK8*100)</f>
        <v>0</v>
      </c>
      <c r="BW8" s="8">
        <f t="shared" ref="BW8:BW71" si="24">IF($BK8=0,0,BB8/$BK8*100)</f>
        <v>0</v>
      </c>
      <c r="BX8" s="8">
        <f t="shared" ref="BX8:BX71" si="25">IF($BK8=0,0,BC8/$BK8*100)</f>
        <v>0</v>
      </c>
      <c r="BY8" s="8">
        <f t="shared" ref="BY8:BY71" si="26">IF($BK8=0,0,BD8/$BK8*100)</f>
        <v>0</v>
      </c>
      <c r="BZ8" s="8">
        <f t="shared" ref="BZ8:BZ71" si="27">IF($BK8=0,0,BE8/$BK8*100)</f>
        <v>0</v>
      </c>
      <c r="CA8" s="8">
        <f t="shared" ref="CA8:CA71" si="28">IF($BK8=0,0,BF8/$BK8*100)</f>
        <v>0</v>
      </c>
      <c r="CB8" s="8">
        <f t="shared" ref="CB8:CB71" si="29">IF($BK8=0,0,BG8/$BK8*100)</f>
        <v>0</v>
      </c>
      <c r="CC8" s="8">
        <f t="shared" ref="CC8:CC71" si="30">IF($BK8=0,0,BH8/$BK8*100)</f>
        <v>0</v>
      </c>
      <c r="CD8" s="8">
        <f t="shared" ref="CD8:CD71" si="31">IF($BK8=0,0,BI8/$BK8*100)</f>
        <v>0</v>
      </c>
      <c r="CE8" s="8">
        <f t="shared" ref="CE8:CE71" si="32">IF($BK8=0,0,BJ8/$BK8*100)</f>
        <v>0</v>
      </c>
      <c r="CF8" s="8">
        <v>100</v>
      </c>
    </row>
    <row r="9" spans="1:84" x14ac:dyDescent="0.4">
      <c r="A9" s="38">
        <v>3</v>
      </c>
      <c r="B9" s="29" t="s">
        <v>8</v>
      </c>
      <c r="C9" s="29">
        <f>Age!C8</f>
        <v>0</v>
      </c>
      <c r="D9" s="29">
        <f>Age!D8</f>
        <v>0</v>
      </c>
      <c r="E9" s="29">
        <f>Age!E8</f>
        <v>8</v>
      </c>
      <c r="F9" s="29">
        <f>Age!F8</f>
        <v>3</v>
      </c>
      <c r="G9" s="29">
        <f>Age!G8</f>
        <v>19</v>
      </c>
      <c r="H9" s="29">
        <f>Age!H8</f>
        <v>25</v>
      </c>
      <c r="I9" s="29">
        <f>Age!I8</f>
        <v>40</v>
      </c>
      <c r="J9" s="29">
        <f>Age!J8</f>
        <v>66</v>
      </c>
      <c r="K9" s="29">
        <f>Age!K8</f>
        <v>161</v>
      </c>
      <c r="L9" s="36">
        <f t="shared" si="2"/>
        <v>30</v>
      </c>
      <c r="M9" s="31">
        <f t="shared" si="3"/>
        <v>0</v>
      </c>
      <c r="N9" s="31">
        <f t="shared" si="4"/>
        <v>0</v>
      </c>
      <c r="O9" s="31">
        <f t="shared" si="5"/>
        <v>4.9689440993788816</v>
      </c>
      <c r="P9" s="31">
        <f t="shared" si="6"/>
        <v>1.8633540372670807</v>
      </c>
      <c r="Q9" s="31">
        <f t="shared" si="7"/>
        <v>11.801242236024844</v>
      </c>
      <c r="R9" s="31">
        <f t="shared" si="8"/>
        <v>15.527950310559005</v>
      </c>
      <c r="S9" s="31">
        <f t="shared" si="9"/>
        <v>24.844720496894411</v>
      </c>
      <c r="T9" s="31">
        <f t="shared" si="10"/>
        <v>40.993788819875775</v>
      </c>
      <c r="U9" s="31">
        <f t="shared" si="11"/>
        <v>100</v>
      </c>
      <c r="V9" s="37">
        <f t="shared" si="12"/>
        <v>18.633540372670808</v>
      </c>
      <c r="W9" s="16">
        <f>'Marital Status'!H7</f>
        <v>41.520467836257311</v>
      </c>
      <c r="X9" s="16">
        <f>'Marital Status'!I7</f>
        <v>58.479532163742689</v>
      </c>
      <c r="Y9" s="19">
        <f>'Relationship in Household'!C7</f>
        <v>44.936708860759495</v>
      </c>
      <c r="Z9" s="19">
        <f>'Relationship in Household'!D7</f>
        <v>37.974683544303801</v>
      </c>
      <c r="AA9" s="19">
        <f>'Relationship in Household'!E7</f>
        <v>0</v>
      </c>
      <c r="AB9" s="19">
        <f>'Relationship in Household'!F7</f>
        <v>8.2278481012658222</v>
      </c>
      <c r="AC9" s="19">
        <f>'Housing Tenure'!C7</f>
        <v>37.704918032786885</v>
      </c>
      <c r="AD9" s="19">
        <f>'Housing Tenure'!D7</f>
        <v>60.928961748633881</v>
      </c>
      <c r="AE9" s="16">
        <f>Education!F7</f>
        <v>45.454545454545453</v>
      </c>
      <c r="AF9" s="16">
        <f>'Labour force status'!F7</f>
        <v>70.987654320987659</v>
      </c>
      <c r="AG9" s="19">
        <f>Incomes!C7</f>
        <v>546.66666666666663</v>
      </c>
      <c r="AH9" s="16">
        <f>'English fluency'!C7</f>
        <v>0</v>
      </c>
      <c r="AI9" s="16">
        <f>'Indigenous Status'!F7</f>
        <v>13.253012048192772</v>
      </c>
      <c r="AJ9" s="19">
        <f>Religion!J7</f>
        <v>1.7985611510791366</v>
      </c>
      <c r="AK9" s="19">
        <f>Religion!K7</f>
        <v>46.762589928057551</v>
      </c>
      <c r="AL9" s="19">
        <f>Religion!L7</f>
        <v>0</v>
      </c>
      <c r="AM9" s="19">
        <f>Religion!M7</f>
        <v>0</v>
      </c>
      <c r="AN9" s="19">
        <f>Religion!N7</f>
        <v>0</v>
      </c>
      <c r="AO9" s="19">
        <f>Religion!O7</f>
        <v>1.079136690647482</v>
      </c>
      <c r="AP9" s="19">
        <f>Religion!P7</f>
        <v>50.359712230215827</v>
      </c>
      <c r="AQ9" s="43">
        <f>Birthplace!C7</f>
        <v>164</v>
      </c>
      <c r="AR9" s="43">
        <f>Birthplace!D7</f>
        <v>0</v>
      </c>
      <c r="AS9" s="43">
        <f>Birthplace!E7</f>
        <v>0</v>
      </c>
      <c r="AT9" s="43">
        <f>Birthplace!F7</f>
        <v>0</v>
      </c>
      <c r="AU9" s="43">
        <f>Birthplace!G7</f>
        <v>0</v>
      </c>
      <c r="AV9" s="43">
        <f>Birthplace!H7</f>
        <v>0</v>
      </c>
      <c r="AW9" s="43">
        <f>Birthplace!I7</f>
        <v>0</v>
      </c>
      <c r="AX9" s="43">
        <f>Birthplace!J7</f>
        <v>0</v>
      </c>
      <c r="AY9" s="43">
        <f>Birthplace!K7</f>
        <v>0</v>
      </c>
      <c r="AZ9" s="43">
        <f>Birthplace!L7</f>
        <v>0</v>
      </c>
      <c r="BA9" s="43">
        <f>Birthplace!M7</f>
        <v>0</v>
      </c>
      <c r="BB9" s="43">
        <f>Birthplace!N7</f>
        <v>0</v>
      </c>
      <c r="BC9" s="43">
        <f>Birthplace!O7</f>
        <v>0</v>
      </c>
      <c r="BD9" s="43">
        <f>Birthplace!P7</f>
        <v>0</v>
      </c>
      <c r="BE9" s="43">
        <f>Birthplace!Q7</f>
        <v>0</v>
      </c>
      <c r="BF9" s="43">
        <f>Birthplace!R7</f>
        <v>0</v>
      </c>
      <c r="BG9" s="43">
        <f>Birthplace!S7</f>
        <v>0</v>
      </c>
      <c r="BH9" s="43">
        <f>Birthplace!T7</f>
        <v>0</v>
      </c>
      <c r="BI9" s="43">
        <f>Birthplace!U7</f>
        <v>0</v>
      </c>
      <c r="BJ9" s="43">
        <f>Birthplace!V7</f>
        <v>0</v>
      </c>
      <c r="BK9" s="43">
        <v>161</v>
      </c>
      <c r="BL9" s="8">
        <f t="shared" si="13"/>
        <v>101.86335403726707</v>
      </c>
      <c r="BM9" s="8">
        <f t="shared" si="14"/>
        <v>0</v>
      </c>
      <c r="BN9" s="8">
        <f t="shared" si="15"/>
        <v>0</v>
      </c>
      <c r="BO9" s="8">
        <f t="shared" si="16"/>
        <v>0</v>
      </c>
      <c r="BP9" s="8">
        <f t="shared" si="17"/>
        <v>0</v>
      </c>
      <c r="BQ9" s="8">
        <f t="shared" si="18"/>
        <v>0</v>
      </c>
      <c r="BR9" s="8">
        <f t="shared" si="19"/>
        <v>0</v>
      </c>
      <c r="BS9" s="8">
        <f t="shared" si="20"/>
        <v>0</v>
      </c>
      <c r="BT9" s="8">
        <f t="shared" si="21"/>
        <v>0</v>
      </c>
      <c r="BU9" s="8">
        <f t="shared" si="22"/>
        <v>0</v>
      </c>
      <c r="BV9" s="8">
        <f t="shared" si="23"/>
        <v>0</v>
      </c>
      <c r="BW9" s="8">
        <f t="shared" si="24"/>
        <v>0</v>
      </c>
      <c r="BX9" s="8">
        <f t="shared" si="25"/>
        <v>0</v>
      </c>
      <c r="BY9" s="8">
        <f t="shared" si="26"/>
        <v>0</v>
      </c>
      <c r="BZ9" s="8">
        <f t="shared" si="27"/>
        <v>0</v>
      </c>
      <c r="CA9" s="8">
        <f t="shared" si="28"/>
        <v>0</v>
      </c>
      <c r="CB9" s="8">
        <f t="shared" si="29"/>
        <v>0</v>
      </c>
      <c r="CC9" s="8">
        <f t="shared" si="30"/>
        <v>0</v>
      </c>
      <c r="CD9" s="8">
        <f t="shared" si="31"/>
        <v>0</v>
      </c>
      <c r="CE9" s="8">
        <f t="shared" si="32"/>
        <v>0</v>
      </c>
      <c r="CF9" s="8">
        <v>100</v>
      </c>
    </row>
    <row r="10" spans="1:84" x14ac:dyDescent="0.4">
      <c r="A10" s="38">
        <v>4</v>
      </c>
      <c r="B10" s="29" t="s">
        <v>9</v>
      </c>
      <c r="C10" s="29">
        <f>Age!C9</f>
        <v>0</v>
      </c>
      <c r="D10" s="29">
        <f>Age!D9</f>
        <v>0</v>
      </c>
      <c r="E10" s="29">
        <f>Age!E9</f>
        <v>0</v>
      </c>
      <c r="F10" s="29">
        <f>Age!F9</f>
        <v>0</v>
      </c>
      <c r="G10" s="29">
        <f>Age!G9</f>
        <v>0</v>
      </c>
      <c r="H10" s="29">
        <f>Age!H9</f>
        <v>10</v>
      </c>
      <c r="I10" s="29">
        <f>Age!I9</f>
        <v>5</v>
      </c>
      <c r="J10" s="29">
        <f>Age!J9</f>
        <v>13</v>
      </c>
      <c r="K10" s="29">
        <f>Age!K9</f>
        <v>28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35.714285714285715</v>
      </c>
      <c r="S10" s="31">
        <f t="shared" si="9"/>
        <v>17.857142857142858</v>
      </c>
      <c r="T10" s="31">
        <f t="shared" si="10"/>
        <v>46.428571428571431</v>
      </c>
      <c r="U10" s="31">
        <f t="shared" si="11"/>
        <v>100</v>
      </c>
      <c r="V10" s="37">
        <f t="shared" si="12"/>
        <v>0</v>
      </c>
      <c r="W10" s="16">
        <f>'Marital Status'!H8</f>
        <v>20</v>
      </c>
      <c r="X10" s="16">
        <f>'Marital Status'!I8</f>
        <v>80</v>
      </c>
      <c r="Y10" s="19">
        <f>'Relationship in Household'!C8</f>
        <v>28.000000000000004</v>
      </c>
      <c r="Z10" s="19">
        <f>'Relationship in Household'!D8</f>
        <v>40</v>
      </c>
      <c r="AA10" s="19">
        <f>'Relationship in Household'!E8</f>
        <v>0</v>
      </c>
      <c r="AB10" s="19">
        <f>'Relationship in Household'!F8</f>
        <v>16</v>
      </c>
      <c r="AC10" s="19">
        <f>'Housing Tenure'!C8</f>
        <v>56.074766355140184</v>
      </c>
      <c r="AD10" s="19">
        <f>'Housing Tenure'!D8</f>
        <v>42.056074766355138</v>
      </c>
      <c r="AE10" s="16">
        <f>Education!F8</f>
        <v>35.135135135135137</v>
      </c>
      <c r="AF10" s="16">
        <f>'Labour force status'!F8</f>
        <v>87.096774193548384</v>
      </c>
      <c r="AG10" s="19">
        <f>Incomes!C8</f>
        <v>416.66666666666669</v>
      </c>
      <c r="AH10" s="16">
        <f>'English fluency'!C8</f>
        <v>0</v>
      </c>
      <c r="AI10" s="16">
        <f>'Indigenous Status'!F8</f>
        <v>9.375</v>
      </c>
      <c r="AJ10" s="19">
        <f>Religion!J8</f>
        <v>2.7777777777777777</v>
      </c>
      <c r="AK10" s="19">
        <f>Religion!K8</f>
        <v>58.333333333333336</v>
      </c>
      <c r="AL10" s="19">
        <f>Religion!L8</f>
        <v>0</v>
      </c>
      <c r="AM10" s="19">
        <f>Religion!M8</f>
        <v>6.481481481481481</v>
      </c>
      <c r="AN10" s="19">
        <f>Religion!N8</f>
        <v>0</v>
      </c>
      <c r="AO10" s="19">
        <f>Religion!O8</f>
        <v>0</v>
      </c>
      <c r="AP10" s="19">
        <f>Religion!P8</f>
        <v>32.407407407407405</v>
      </c>
      <c r="AQ10" s="43">
        <f>Birthplace!C8</f>
        <v>28</v>
      </c>
      <c r="AR10" s="43">
        <f>Birthplace!D8</f>
        <v>0</v>
      </c>
      <c r="AS10" s="43">
        <f>Birthplace!E8</f>
        <v>0</v>
      </c>
      <c r="AT10" s="43">
        <f>Birthplace!F8</f>
        <v>0</v>
      </c>
      <c r="AU10" s="43">
        <f>Birthplace!G8</f>
        <v>0</v>
      </c>
      <c r="AV10" s="43">
        <f>Birthplace!H8</f>
        <v>0</v>
      </c>
      <c r="AW10" s="43">
        <f>Birthplace!I8</f>
        <v>0</v>
      </c>
      <c r="AX10" s="43">
        <f>Birthplace!J8</f>
        <v>0</v>
      </c>
      <c r="AY10" s="43">
        <f>Birthplace!K8</f>
        <v>0</v>
      </c>
      <c r="AZ10" s="43">
        <f>Birthplace!L8</f>
        <v>0</v>
      </c>
      <c r="BA10" s="43">
        <f>Birthplace!M8</f>
        <v>0</v>
      </c>
      <c r="BB10" s="43">
        <f>Birthplace!N8</f>
        <v>0</v>
      </c>
      <c r="BC10" s="43">
        <f>Birthplace!O8</f>
        <v>0</v>
      </c>
      <c r="BD10" s="43">
        <f>Birthplace!P8</f>
        <v>0</v>
      </c>
      <c r="BE10" s="43">
        <f>Birthplace!Q8</f>
        <v>0</v>
      </c>
      <c r="BF10" s="43">
        <f>Birthplace!R8</f>
        <v>0</v>
      </c>
      <c r="BG10" s="43">
        <f>Birthplace!S8</f>
        <v>0</v>
      </c>
      <c r="BH10" s="43">
        <f>Birthplace!T8</f>
        <v>0</v>
      </c>
      <c r="BI10" s="43">
        <f>Birthplace!U8</f>
        <v>0</v>
      </c>
      <c r="BJ10" s="43">
        <f>Birthplace!V8</f>
        <v>0</v>
      </c>
      <c r="BK10" s="43">
        <v>28</v>
      </c>
      <c r="BL10" s="8">
        <f t="shared" si="13"/>
        <v>100</v>
      </c>
      <c r="BM10" s="8">
        <f t="shared" si="14"/>
        <v>0</v>
      </c>
      <c r="BN10" s="8">
        <f t="shared" si="15"/>
        <v>0</v>
      </c>
      <c r="BO10" s="8">
        <f t="shared" si="16"/>
        <v>0</v>
      </c>
      <c r="BP10" s="8">
        <f t="shared" si="17"/>
        <v>0</v>
      </c>
      <c r="BQ10" s="8">
        <f t="shared" si="18"/>
        <v>0</v>
      </c>
      <c r="BR10" s="8">
        <f t="shared" si="19"/>
        <v>0</v>
      </c>
      <c r="BS10" s="8">
        <f t="shared" si="20"/>
        <v>0</v>
      </c>
      <c r="BT10" s="8">
        <f t="shared" si="21"/>
        <v>0</v>
      </c>
      <c r="BU10" s="8">
        <f t="shared" si="22"/>
        <v>0</v>
      </c>
      <c r="BV10" s="8">
        <f t="shared" si="23"/>
        <v>0</v>
      </c>
      <c r="BW10" s="8">
        <f t="shared" si="24"/>
        <v>0</v>
      </c>
      <c r="BX10" s="8">
        <f t="shared" si="25"/>
        <v>0</v>
      </c>
      <c r="BY10" s="8">
        <f t="shared" si="26"/>
        <v>0</v>
      </c>
      <c r="BZ10" s="8">
        <f t="shared" si="27"/>
        <v>0</v>
      </c>
      <c r="CA10" s="8">
        <f t="shared" si="28"/>
        <v>0</v>
      </c>
      <c r="CB10" s="8">
        <f t="shared" si="29"/>
        <v>0</v>
      </c>
      <c r="CC10" s="8">
        <f t="shared" si="30"/>
        <v>0</v>
      </c>
      <c r="CD10" s="8">
        <f t="shared" si="31"/>
        <v>0</v>
      </c>
      <c r="CE10" s="8">
        <f t="shared" si="32"/>
        <v>0</v>
      </c>
      <c r="CF10" s="8">
        <v>100</v>
      </c>
    </row>
    <row r="11" spans="1:84" x14ac:dyDescent="0.4">
      <c r="A11" s="38">
        <v>5</v>
      </c>
      <c r="B11" s="29" t="s">
        <v>48</v>
      </c>
      <c r="C11" s="29">
        <f>Age!C10</f>
        <v>0</v>
      </c>
      <c r="D11" s="29">
        <f>Age!D10</f>
        <v>0</v>
      </c>
      <c r="E11" s="29">
        <f>Age!E10</f>
        <v>0</v>
      </c>
      <c r="F11" s="29">
        <f>Age!F10</f>
        <v>0</v>
      </c>
      <c r="G11" s="29">
        <f>Age!G10</f>
        <v>0</v>
      </c>
      <c r="H11" s="29">
        <f>Age!H10</f>
        <v>4</v>
      </c>
      <c r="I11" s="29">
        <f>Age!I10</f>
        <v>9</v>
      </c>
      <c r="J11" s="29">
        <f>Age!J10</f>
        <v>7</v>
      </c>
      <c r="K11" s="29">
        <f>Age!K10</f>
        <v>20</v>
      </c>
      <c r="L11" s="36">
        <f t="shared" si="2"/>
        <v>0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0</v>
      </c>
      <c r="R11" s="31">
        <f t="shared" si="8"/>
        <v>20</v>
      </c>
      <c r="S11" s="31">
        <f t="shared" si="9"/>
        <v>45</v>
      </c>
      <c r="T11" s="31">
        <f t="shared" si="10"/>
        <v>35</v>
      </c>
      <c r="U11" s="31">
        <f t="shared" si="11"/>
        <v>100</v>
      </c>
      <c r="V11" s="37">
        <f t="shared" si="12"/>
        <v>0</v>
      </c>
      <c r="W11" s="16">
        <f>'Marital Status'!H9</f>
        <v>52.173913043478258</v>
      </c>
      <c r="X11" s="16">
        <f>'Marital Status'!I9</f>
        <v>47.826086956521742</v>
      </c>
      <c r="Y11" s="19">
        <f>'Relationship in Household'!C9</f>
        <v>60</v>
      </c>
      <c r="Z11" s="19">
        <f>'Relationship in Household'!D9</f>
        <v>40</v>
      </c>
      <c r="AA11" s="19">
        <f>'Relationship in Household'!E9</f>
        <v>0</v>
      </c>
      <c r="AB11" s="19">
        <f>'Relationship in Household'!F9</f>
        <v>0</v>
      </c>
      <c r="AC11" s="19">
        <f>'Housing Tenure'!C9</f>
        <v>67.032967032967022</v>
      </c>
      <c r="AD11" s="19">
        <f>'Housing Tenure'!D9</f>
        <v>29.670329670329672</v>
      </c>
      <c r="AE11" s="16">
        <f>Education!F9</f>
        <v>50</v>
      </c>
      <c r="AF11" s="16">
        <f>'Labour force status'!F9</f>
        <v>68.421052631578945</v>
      </c>
      <c r="AG11" s="19">
        <f>Incomes!C9</f>
        <v>312.5</v>
      </c>
      <c r="AH11" s="16">
        <f>'English fluency'!C9</f>
        <v>0</v>
      </c>
      <c r="AI11" s="16">
        <f>'Indigenous Status'!F9</f>
        <v>0</v>
      </c>
      <c r="AJ11" s="19">
        <f>Religion!J9</f>
        <v>0</v>
      </c>
      <c r="AK11" s="19">
        <f>Religion!K9</f>
        <v>41.666666666666671</v>
      </c>
      <c r="AL11" s="19">
        <f>Religion!L9</f>
        <v>0</v>
      </c>
      <c r="AM11" s="19">
        <f>Religion!M9</f>
        <v>0</v>
      </c>
      <c r="AN11" s="19">
        <f>Religion!N9</f>
        <v>0</v>
      </c>
      <c r="AO11" s="19">
        <f>Religion!O9</f>
        <v>0</v>
      </c>
      <c r="AP11" s="19">
        <f>Religion!P9</f>
        <v>58.333333333333336</v>
      </c>
      <c r="AQ11" s="43">
        <f>Birthplace!C9</f>
        <v>18</v>
      </c>
      <c r="AR11" s="43">
        <f>Birthplace!D9</f>
        <v>0</v>
      </c>
      <c r="AS11" s="43">
        <f>Birthplace!E9</f>
        <v>0</v>
      </c>
      <c r="AT11" s="43">
        <f>Birthplace!F9</f>
        <v>0</v>
      </c>
      <c r="AU11" s="43">
        <f>Birthplace!G9</f>
        <v>0</v>
      </c>
      <c r="AV11" s="43">
        <f>Birthplace!H9</f>
        <v>0</v>
      </c>
      <c r="AW11" s="43">
        <f>Birthplace!I9</f>
        <v>0</v>
      </c>
      <c r="AX11" s="43">
        <f>Birthplace!J9</f>
        <v>0</v>
      </c>
      <c r="AY11" s="43">
        <f>Birthplace!K9</f>
        <v>0</v>
      </c>
      <c r="AZ11" s="43">
        <f>Birthplace!L9</f>
        <v>0</v>
      </c>
      <c r="BA11" s="43">
        <f>Birthplace!M9</f>
        <v>0</v>
      </c>
      <c r="BB11" s="43">
        <f>Birthplace!N9</f>
        <v>0</v>
      </c>
      <c r="BC11" s="43">
        <f>Birthplace!O9</f>
        <v>0</v>
      </c>
      <c r="BD11" s="43">
        <f>Birthplace!P9</f>
        <v>0</v>
      </c>
      <c r="BE11" s="43">
        <f>Birthplace!Q9</f>
        <v>0</v>
      </c>
      <c r="BF11" s="43">
        <f>Birthplace!R9</f>
        <v>0</v>
      </c>
      <c r="BG11" s="43">
        <f>Birthplace!S9</f>
        <v>0</v>
      </c>
      <c r="BH11" s="43">
        <f>Birthplace!T9</f>
        <v>0</v>
      </c>
      <c r="BI11" s="43">
        <f>Birthplace!U9</f>
        <v>0</v>
      </c>
      <c r="BJ11" s="43">
        <f>Birthplace!V9</f>
        <v>0</v>
      </c>
      <c r="BK11" s="43">
        <v>20</v>
      </c>
      <c r="BL11" s="8">
        <f t="shared" si="13"/>
        <v>90</v>
      </c>
      <c r="BM11" s="8">
        <f t="shared" si="14"/>
        <v>0</v>
      </c>
      <c r="BN11" s="8">
        <f t="shared" si="15"/>
        <v>0</v>
      </c>
      <c r="BO11" s="8">
        <f t="shared" si="16"/>
        <v>0</v>
      </c>
      <c r="BP11" s="8">
        <f t="shared" si="17"/>
        <v>0</v>
      </c>
      <c r="BQ11" s="8">
        <f t="shared" si="18"/>
        <v>0</v>
      </c>
      <c r="BR11" s="8">
        <f t="shared" si="19"/>
        <v>0</v>
      </c>
      <c r="BS11" s="8">
        <f t="shared" si="20"/>
        <v>0</v>
      </c>
      <c r="BT11" s="8">
        <f t="shared" si="21"/>
        <v>0</v>
      </c>
      <c r="BU11" s="8">
        <f t="shared" si="22"/>
        <v>0</v>
      </c>
      <c r="BV11" s="8">
        <f t="shared" si="23"/>
        <v>0</v>
      </c>
      <c r="BW11" s="8">
        <f t="shared" si="24"/>
        <v>0</v>
      </c>
      <c r="BX11" s="8">
        <f t="shared" si="25"/>
        <v>0</v>
      </c>
      <c r="BY11" s="8">
        <f t="shared" si="26"/>
        <v>0</v>
      </c>
      <c r="BZ11" s="8">
        <f t="shared" si="27"/>
        <v>0</v>
      </c>
      <c r="CA11" s="8">
        <f t="shared" si="28"/>
        <v>0</v>
      </c>
      <c r="CB11" s="8">
        <f t="shared" si="29"/>
        <v>0</v>
      </c>
      <c r="CC11" s="8">
        <f t="shared" si="30"/>
        <v>0</v>
      </c>
      <c r="CD11" s="8">
        <f t="shared" si="31"/>
        <v>0</v>
      </c>
      <c r="CE11" s="8">
        <f t="shared" si="32"/>
        <v>0</v>
      </c>
      <c r="CF11" s="8">
        <v>100</v>
      </c>
    </row>
    <row r="12" spans="1:84" x14ac:dyDescent="0.4">
      <c r="A12" s="38">
        <v>6</v>
      </c>
      <c r="B12" s="29" t="s">
        <v>49</v>
      </c>
      <c r="C12" s="29">
        <f>Age!C11</f>
        <v>0</v>
      </c>
      <c r="D12" s="29">
        <f>Age!D11</f>
        <v>0</v>
      </c>
      <c r="E12" s="29">
        <f>Age!E11</f>
        <v>0</v>
      </c>
      <c r="F12" s="29">
        <f>Age!F11</f>
        <v>0</v>
      </c>
      <c r="G12" s="29">
        <f>Age!G11</f>
        <v>13</v>
      </c>
      <c r="H12" s="29">
        <f>Age!H11</f>
        <v>10</v>
      </c>
      <c r="I12" s="29">
        <f>Age!I11</f>
        <v>13</v>
      </c>
      <c r="J12" s="29">
        <f>Age!J11</f>
        <v>21</v>
      </c>
      <c r="K12" s="29">
        <f>Age!K11</f>
        <v>57</v>
      </c>
      <c r="L12" s="36">
        <f t="shared" si="2"/>
        <v>13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22.807017543859647</v>
      </c>
      <c r="R12" s="31">
        <f t="shared" si="8"/>
        <v>17.543859649122805</v>
      </c>
      <c r="S12" s="31">
        <f t="shared" si="9"/>
        <v>22.807017543859647</v>
      </c>
      <c r="T12" s="31">
        <f t="shared" si="10"/>
        <v>36.84210526315789</v>
      </c>
      <c r="U12" s="31">
        <f t="shared" si="11"/>
        <v>99.999999999999986</v>
      </c>
      <c r="V12" s="37">
        <f t="shared" si="12"/>
        <v>22.807017543859647</v>
      </c>
      <c r="W12" s="16">
        <f>'Marital Status'!H10</f>
        <v>41.071428571428569</v>
      </c>
      <c r="X12" s="16">
        <f>'Marital Status'!I10</f>
        <v>58.928571428571431</v>
      </c>
      <c r="Y12" s="19">
        <f>'Relationship in Household'!C10</f>
        <v>41.818181818181813</v>
      </c>
      <c r="Z12" s="19">
        <f>'Relationship in Household'!D10</f>
        <v>38.181818181818187</v>
      </c>
      <c r="AA12" s="19">
        <f>'Relationship in Household'!E10</f>
        <v>0</v>
      </c>
      <c r="AB12" s="19">
        <f>'Relationship in Household'!F10</f>
        <v>9.0909090909090917</v>
      </c>
      <c r="AC12" s="19">
        <f>'Housing Tenure'!C10</f>
        <v>59.627329192546583</v>
      </c>
      <c r="AD12" s="19">
        <f>'Housing Tenure'!D10</f>
        <v>40.993788819875775</v>
      </c>
      <c r="AE12" s="16">
        <f>Education!F10</f>
        <v>37.704918032786885</v>
      </c>
      <c r="AF12" s="16">
        <f>'Labour force status'!F10</f>
        <v>65.151515151515156</v>
      </c>
      <c r="AG12" s="19">
        <f>Incomes!C10</f>
        <v>470</v>
      </c>
      <c r="AH12" s="16">
        <f>'English fluency'!C10</f>
        <v>0</v>
      </c>
      <c r="AI12" s="16">
        <f>'Indigenous Status'!F10</f>
        <v>0</v>
      </c>
      <c r="AJ12" s="19">
        <f>Religion!J10</f>
        <v>0</v>
      </c>
      <c r="AK12" s="19">
        <f>Religion!K10</f>
        <v>48.684210526315788</v>
      </c>
      <c r="AL12" s="19">
        <f>Religion!L10</f>
        <v>0</v>
      </c>
      <c r="AM12" s="19">
        <f>Religion!M10</f>
        <v>0</v>
      </c>
      <c r="AN12" s="19">
        <f>Religion!N10</f>
        <v>0</v>
      </c>
      <c r="AO12" s="19">
        <f>Religion!O10</f>
        <v>0</v>
      </c>
      <c r="AP12" s="19">
        <f>Religion!P10</f>
        <v>51.315789473684212</v>
      </c>
      <c r="AQ12" s="43">
        <f>Birthplace!C10</f>
        <v>56</v>
      </c>
      <c r="AR12" s="43">
        <f>Birthplace!D10</f>
        <v>0</v>
      </c>
      <c r="AS12" s="43">
        <f>Birthplace!E10</f>
        <v>0</v>
      </c>
      <c r="AT12" s="43">
        <f>Birthplace!F10</f>
        <v>0</v>
      </c>
      <c r="AU12" s="43">
        <f>Birthplace!G10</f>
        <v>0</v>
      </c>
      <c r="AV12" s="43">
        <f>Birthplace!H10</f>
        <v>0</v>
      </c>
      <c r="AW12" s="43">
        <f>Birthplace!I10</f>
        <v>0</v>
      </c>
      <c r="AX12" s="43">
        <f>Birthplace!J10</f>
        <v>0</v>
      </c>
      <c r="AY12" s="43">
        <f>Birthplace!K10</f>
        <v>0</v>
      </c>
      <c r="AZ12" s="43">
        <f>Birthplace!L10</f>
        <v>0</v>
      </c>
      <c r="BA12" s="43">
        <f>Birthplace!M10</f>
        <v>0</v>
      </c>
      <c r="BB12" s="43">
        <f>Birthplace!N10</f>
        <v>0</v>
      </c>
      <c r="BC12" s="43">
        <f>Birthplace!O10</f>
        <v>0</v>
      </c>
      <c r="BD12" s="43">
        <f>Birthplace!P10</f>
        <v>0</v>
      </c>
      <c r="BE12" s="43">
        <f>Birthplace!Q10</f>
        <v>0</v>
      </c>
      <c r="BF12" s="43">
        <f>Birthplace!R10</f>
        <v>0</v>
      </c>
      <c r="BG12" s="43">
        <f>Birthplace!S10</f>
        <v>0</v>
      </c>
      <c r="BH12" s="43">
        <f>Birthplace!T10</f>
        <v>0</v>
      </c>
      <c r="BI12" s="43">
        <f>Birthplace!U10</f>
        <v>0</v>
      </c>
      <c r="BJ12" s="43">
        <f>Birthplace!V10</f>
        <v>0</v>
      </c>
      <c r="BK12" s="43">
        <v>57</v>
      </c>
      <c r="BL12" s="8">
        <f t="shared" si="13"/>
        <v>98.245614035087712</v>
      </c>
      <c r="BM12" s="8">
        <f t="shared" si="14"/>
        <v>0</v>
      </c>
      <c r="BN12" s="8">
        <f t="shared" si="15"/>
        <v>0</v>
      </c>
      <c r="BO12" s="8">
        <f t="shared" si="16"/>
        <v>0</v>
      </c>
      <c r="BP12" s="8">
        <f t="shared" si="17"/>
        <v>0</v>
      </c>
      <c r="BQ12" s="8">
        <f t="shared" si="18"/>
        <v>0</v>
      </c>
      <c r="BR12" s="8">
        <f t="shared" si="19"/>
        <v>0</v>
      </c>
      <c r="BS12" s="8">
        <f t="shared" si="20"/>
        <v>0</v>
      </c>
      <c r="BT12" s="8">
        <f t="shared" si="21"/>
        <v>0</v>
      </c>
      <c r="BU12" s="8">
        <f t="shared" si="22"/>
        <v>0</v>
      </c>
      <c r="BV12" s="8">
        <f t="shared" si="23"/>
        <v>0</v>
      </c>
      <c r="BW12" s="8">
        <f t="shared" si="24"/>
        <v>0</v>
      </c>
      <c r="BX12" s="8">
        <f t="shared" si="25"/>
        <v>0</v>
      </c>
      <c r="BY12" s="8">
        <f t="shared" si="26"/>
        <v>0</v>
      </c>
      <c r="BZ12" s="8">
        <f t="shared" si="27"/>
        <v>0</v>
      </c>
      <c r="CA12" s="8">
        <f t="shared" si="28"/>
        <v>0</v>
      </c>
      <c r="CB12" s="8">
        <f t="shared" si="29"/>
        <v>0</v>
      </c>
      <c r="CC12" s="8">
        <f t="shared" si="30"/>
        <v>0</v>
      </c>
      <c r="CD12" s="8">
        <f t="shared" si="31"/>
        <v>0</v>
      </c>
      <c r="CE12" s="8">
        <f t="shared" si="32"/>
        <v>0</v>
      </c>
      <c r="CF12" s="8">
        <v>100</v>
      </c>
    </row>
    <row r="13" spans="1:84" x14ac:dyDescent="0.4">
      <c r="A13" s="38">
        <v>7</v>
      </c>
      <c r="B13" s="29" t="s">
        <v>10</v>
      </c>
      <c r="C13" s="29">
        <f>Age!C12</f>
        <v>0</v>
      </c>
      <c r="D13" s="29">
        <f>Age!D12</f>
        <v>0</v>
      </c>
      <c r="E13" s="29">
        <f>Age!E12</f>
        <v>0</v>
      </c>
      <c r="F13" s="29">
        <f>Age!F12</f>
        <v>0</v>
      </c>
      <c r="G13" s="29">
        <f>Age!G12</f>
        <v>3</v>
      </c>
      <c r="H13" s="29">
        <f>Age!H12</f>
        <v>0</v>
      </c>
      <c r="I13" s="29">
        <f>Age!I12</f>
        <v>0</v>
      </c>
      <c r="J13" s="29">
        <f>Age!J12</f>
        <v>4</v>
      </c>
      <c r="K13" s="29">
        <f>Age!K12</f>
        <v>7</v>
      </c>
      <c r="L13" s="36">
        <f t="shared" si="2"/>
        <v>3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42.857142857142854</v>
      </c>
      <c r="R13" s="31">
        <f t="shared" si="8"/>
        <v>0</v>
      </c>
      <c r="S13" s="31">
        <f t="shared" si="9"/>
        <v>0</v>
      </c>
      <c r="T13" s="31">
        <f t="shared" si="10"/>
        <v>57.142857142857139</v>
      </c>
      <c r="U13" s="31">
        <f t="shared" si="11"/>
        <v>100</v>
      </c>
      <c r="V13" s="37">
        <f t="shared" si="12"/>
        <v>42.857142857142854</v>
      </c>
      <c r="W13" s="16">
        <f>'Marital Status'!H11</f>
        <v>0</v>
      </c>
      <c r="X13" s="16">
        <f>'Marital Status'!I11</f>
        <v>100</v>
      </c>
      <c r="Y13" s="19">
        <f>'Relationship in Household'!C11</f>
        <v>0</v>
      </c>
      <c r="Z13" s="19">
        <f>'Relationship in Household'!D11</f>
        <v>100</v>
      </c>
      <c r="AA13" s="19">
        <f>'Relationship in Household'!E11</f>
        <v>0</v>
      </c>
      <c r="AB13" s="19">
        <f>'Relationship in Household'!F11</f>
        <v>0</v>
      </c>
      <c r="AC13" s="19">
        <f>'Housing Tenure'!C11</f>
        <v>74.850299401197603</v>
      </c>
      <c r="AD13" s="19">
        <f>'Housing Tenure'!D11</f>
        <v>23.952095808383234</v>
      </c>
      <c r="AE13" s="16">
        <f>Education!F11</f>
        <v>55.555555555555557</v>
      </c>
      <c r="AF13" s="16">
        <f>'Labour force status'!F11</f>
        <v>100</v>
      </c>
      <c r="AG13" s="19">
        <f>Incomes!C11</f>
        <v>668.75</v>
      </c>
      <c r="AH13" s="16">
        <f>'English fluency'!C11</f>
        <v>0</v>
      </c>
      <c r="AI13" s="16">
        <f>'Indigenous Status'!F11</f>
        <v>0</v>
      </c>
      <c r="AJ13" s="19">
        <f>Religion!J11</f>
        <v>0</v>
      </c>
      <c r="AK13" s="19">
        <f>Religion!K11</f>
        <v>66.666666666666657</v>
      </c>
      <c r="AL13" s="19">
        <f>Religion!L11</f>
        <v>0</v>
      </c>
      <c r="AM13" s="19">
        <f>Religion!M11</f>
        <v>11.111111111111111</v>
      </c>
      <c r="AN13" s="19">
        <f>Religion!N11</f>
        <v>0</v>
      </c>
      <c r="AO13" s="19">
        <f>Religion!O11</f>
        <v>0</v>
      </c>
      <c r="AP13" s="19">
        <f>Religion!P11</f>
        <v>22.222222222222221</v>
      </c>
      <c r="AQ13" s="43">
        <f>Birthplace!C11</f>
        <v>14</v>
      </c>
      <c r="AR13" s="43">
        <f>Birthplace!D11</f>
        <v>0</v>
      </c>
      <c r="AS13" s="43">
        <f>Birthplace!E11</f>
        <v>0</v>
      </c>
      <c r="AT13" s="43">
        <f>Birthplace!F11</f>
        <v>0</v>
      </c>
      <c r="AU13" s="43">
        <f>Birthplace!G11</f>
        <v>0</v>
      </c>
      <c r="AV13" s="43">
        <f>Birthplace!H11</f>
        <v>0</v>
      </c>
      <c r="AW13" s="43">
        <f>Birthplace!I11</f>
        <v>0</v>
      </c>
      <c r="AX13" s="43">
        <f>Birthplace!J11</f>
        <v>0</v>
      </c>
      <c r="AY13" s="43">
        <f>Birthplace!K11</f>
        <v>0</v>
      </c>
      <c r="AZ13" s="43">
        <f>Birthplace!L11</f>
        <v>0</v>
      </c>
      <c r="BA13" s="43">
        <f>Birthplace!M11</f>
        <v>0</v>
      </c>
      <c r="BB13" s="43">
        <f>Birthplace!N11</f>
        <v>0</v>
      </c>
      <c r="BC13" s="43">
        <f>Birthplace!O11</f>
        <v>0</v>
      </c>
      <c r="BD13" s="43">
        <f>Birthplace!P11</f>
        <v>0</v>
      </c>
      <c r="BE13" s="43">
        <f>Birthplace!Q11</f>
        <v>0</v>
      </c>
      <c r="BF13" s="43">
        <f>Birthplace!R11</f>
        <v>0</v>
      </c>
      <c r="BG13" s="43">
        <f>Birthplace!S11</f>
        <v>0</v>
      </c>
      <c r="BH13" s="43">
        <f>Birthplace!T11</f>
        <v>0</v>
      </c>
      <c r="BI13" s="43">
        <f>Birthplace!U11</f>
        <v>0</v>
      </c>
      <c r="BJ13" s="43">
        <f>Birthplace!V11</f>
        <v>0</v>
      </c>
      <c r="BK13" s="43">
        <v>7</v>
      </c>
      <c r="BL13" s="8">
        <f t="shared" si="13"/>
        <v>200</v>
      </c>
      <c r="BM13" s="8">
        <f t="shared" si="14"/>
        <v>0</v>
      </c>
      <c r="BN13" s="8">
        <f t="shared" si="15"/>
        <v>0</v>
      </c>
      <c r="BO13" s="8">
        <f t="shared" si="16"/>
        <v>0</v>
      </c>
      <c r="BP13" s="8">
        <f t="shared" si="17"/>
        <v>0</v>
      </c>
      <c r="BQ13" s="8">
        <f t="shared" si="18"/>
        <v>0</v>
      </c>
      <c r="BR13" s="8">
        <f t="shared" si="19"/>
        <v>0</v>
      </c>
      <c r="BS13" s="8">
        <f t="shared" si="20"/>
        <v>0</v>
      </c>
      <c r="BT13" s="8">
        <f t="shared" si="21"/>
        <v>0</v>
      </c>
      <c r="BU13" s="8">
        <f t="shared" si="22"/>
        <v>0</v>
      </c>
      <c r="BV13" s="8">
        <f t="shared" si="23"/>
        <v>0</v>
      </c>
      <c r="BW13" s="8">
        <f t="shared" si="24"/>
        <v>0</v>
      </c>
      <c r="BX13" s="8">
        <f t="shared" si="25"/>
        <v>0</v>
      </c>
      <c r="BY13" s="8">
        <f t="shared" si="26"/>
        <v>0</v>
      </c>
      <c r="BZ13" s="8">
        <f t="shared" si="27"/>
        <v>0</v>
      </c>
      <c r="CA13" s="8">
        <f t="shared" si="28"/>
        <v>0</v>
      </c>
      <c r="CB13" s="8">
        <f t="shared" si="29"/>
        <v>0</v>
      </c>
      <c r="CC13" s="8">
        <f t="shared" si="30"/>
        <v>0</v>
      </c>
      <c r="CD13" s="8">
        <f t="shared" si="31"/>
        <v>0</v>
      </c>
      <c r="CE13" s="8">
        <f t="shared" si="32"/>
        <v>0</v>
      </c>
      <c r="CF13" s="8">
        <v>100</v>
      </c>
    </row>
    <row r="14" spans="1:84" x14ac:dyDescent="0.4">
      <c r="A14" s="38">
        <v>8</v>
      </c>
      <c r="B14" s="29" t="s">
        <v>41</v>
      </c>
      <c r="C14" s="29">
        <f>Age!C13</f>
        <v>0</v>
      </c>
      <c r="D14" s="29">
        <f>Age!D13</f>
        <v>0</v>
      </c>
      <c r="E14" s="29">
        <f>Age!E13</f>
        <v>0</v>
      </c>
      <c r="F14" s="29">
        <f>Age!F13</f>
        <v>0</v>
      </c>
      <c r="G14" s="29">
        <f>Age!G13</f>
        <v>4</v>
      </c>
      <c r="H14" s="29">
        <f>Age!H13</f>
        <v>0</v>
      </c>
      <c r="I14" s="29">
        <f>Age!I13</f>
        <v>0</v>
      </c>
      <c r="J14" s="29">
        <f>Age!J13</f>
        <v>4</v>
      </c>
      <c r="K14" s="29">
        <f>Age!K13</f>
        <v>8</v>
      </c>
      <c r="L14" s="36">
        <f t="shared" si="2"/>
        <v>4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50</v>
      </c>
      <c r="R14" s="31">
        <f t="shared" si="8"/>
        <v>0</v>
      </c>
      <c r="S14" s="31">
        <f t="shared" si="9"/>
        <v>0</v>
      </c>
      <c r="T14" s="31">
        <f t="shared" si="10"/>
        <v>50</v>
      </c>
      <c r="U14" s="31">
        <f t="shared" si="11"/>
        <v>100</v>
      </c>
      <c r="V14" s="37">
        <f t="shared" si="12"/>
        <v>50</v>
      </c>
      <c r="W14" s="16">
        <f>'Marital Status'!H12</f>
        <v>37.5</v>
      </c>
      <c r="X14" s="16">
        <f>'Marital Status'!I12</f>
        <v>62.5</v>
      </c>
      <c r="Y14" s="19">
        <f>'Relationship in Household'!C12</f>
        <v>42.857142857142854</v>
      </c>
      <c r="Z14" s="19">
        <f>'Relationship in Household'!D12</f>
        <v>0</v>
      </c>
      <c r="AA14" s="19">
        <f>'Relationship in Household'!E12</f>
        <v>0</v>
      </c>
      <c r="AB14" s="19">
        <f>'Relationship in Household'!F12</f>
        <v>0</v>
      </c>
      <c r="AC14" s="19">
        <f>'Housing Tenure'!C12</f>
        <v>52.941176470588239</v>
      </c>
      <c r="AD14" s="19">
        <f>'Housing Tenure'!D12</f>
        <v>55.882352941176471</v>
      </c>
      <c r="AE14" s="16">
        <f>Education!F12</f>
        <v>100</v>
      </c>
      <c r="AF14" s="16">
        <f>'Labour force status'!F12</f>
        <v>75</v>
      </c>
      <c r="AG14" s="19">
        <f>Incomes!C12</f>
        <v>518.75</v>
      </c>
      <c r="AH14" s="16">
        <f>'English fluency'!C12</f>
        <v>0</v>
      </c>
      <c r="AI14" s="16">
        <f>'Indigenous Status'!F12</f>
        <v>0</v>
      </c>
      <c r="AJ14" s="19">
        <f>Religion!J12</f>
        <v>0</v>
      </c>
      <c r="AK14" s="19">
        <f>Religion!K12</f>
        <v>47.222222222222221</v>
      </c>
      <c r="AL14" s="19">
        <f>Religion!L12</f>
        <v>0</v>
      </c>
      <c r="AM14" s="19">
        <f>Religion!M12</f>
        <v>0</v>
      </c>
      <c r="AN14" s="19">
        <f>Religion!N12</f>
        <v>0</v>
      </c>
      <c r="AO14" s="19">
        <f>Religion!O12</f>
        <v>0</v>
      </c>
      <c r="AP14" s="19">
        <f>Religion!P12</f>
        <v>52.777777777777779</v>
      </c>
      <c r="AQ14" s="43">
        <f>Birthplace!C12</f>
        <v>7</v>
      </c>
      <c r="AR14" s="43">
        <f>Birthplace!D12</f>
        <v>0</v>
      </c>
      <c r="AS14" s="43">
        <f>Birthplace!E12</f>
        <v>0</v>
      </c>
      <c r="AT14" s="43">
        <f>Birthplace!F12</f>
        <v>0</v>
      </c>
      <c r="AU14" s="43">
        <f>Birthplace!G12</f>
        <v>0</v>
      </c>
      <c r="AV14" s="43">
        <f>Birthplace!H12</f>
        <v>0</v>
      </c>
      <c r="AW14" s="43">
        <f>Birthplace!I12</f>
        <v>0</v>
      </c>
      <c r="AX14" s="43">
        <f>Birthplace!J12</f>
        <v>0</v>
      </c>
      <c r="AY14" s="43">
        <f>Birthplace!K12</f>
        <v>0</v>
      </c>
      <c r="AZ14" s="43">
        <f>Birthplace!L12</f>
        <v>0</v>
      </c>
      <c r="BA14" s="43">
        <f>Birthplace!M12</f>
        <v>0</v>
      </c>
      <c r="BB14" s="43">
        <f>Birthplace!N12</f>
        <v>0</v>
      </c>
      <c r="BC14" s="43">
        <f>Birthplace!O12</f>
        <v>0</v>
      </c>
      <c r="BD14" s="43">
        <f>Birthplace!P12</f>
        <v>0</v>
      </c>
      <c r="BE14" s="43">
        <f>Birthplace!Q12</f>
        <v>0</v>
      </c>
      <c r="BF14" s="43">
        <f>Birthplace!R12</f>
        <v>0</v>
      </c>
      <c r="BG14" s="43">
        <f>Birthplace!S12</f>
        <v>0</v>
      </c>
      <c r="BH14" s="43">
        <f>Birthplace!T12</f>
        <v>0</v>
      </c>
      <c r="BI14" s="43">
        <f>Birthplace!U12</f>
        <v>0</v>
      </c>
      <c r="BJ14" s="43">
        <f>Birthplace!V12</f>
        <v>0</v>
      </c>
      <c r="BK14" s="43">
        <v>8</v>
      </c>
      <c r="BL14" s="8">
        <f t="shared" si="13"/>
        <v>87.5</v>
      </c>
      <c r="BM14" s="8">
        <f t="shared" si="14"/>
        <v>0</v>
      </c>
      <c r="BN14" s="8">
        <f t="shared" si="15"/>
        <v>0</v>
      </c>
      <c r="BO14" s="8">
        <f t="shared" si="16"/>
        <v>0</v>
      </c>
      <c r="BP14" s="8">
        <f t="shared" si="17"/>
        <v>0</v>
      </c>
      <c r="BQ14" s="8">
        <f t="shared" si="18"/>
        <v>0</v>
      </c>
      <c r="BR14" s="8">
        <f t="shared" si="19"/>
        <v>0</v>
      </c>
      <c r="BS14" s="8">
        <f t="shared" si="20"/>
        <v>0</v>
      </c>
      <c r="BT14" s="8">
        <f t="shared" si="21"/>
        <v>0</v>
      </c>
      <c r="BU14" s="8">
        <f t="shared" si="22"/>
        <v>0</v>
      </c>
      <c r="BV14" s="8">
        <f t="shared" si="23"/>
        <v>0</v>
      </c>
      <c r="BW14" s="8">
        <f t="shared" si="24"/>
        <v>0</v>
      </c>
      <c r="BX14" s="8">
        <f t="shared" si="25"/>
        <v>0</v>
      </c>
      <c r="BY14" s="8">
        <f t="shared" si="26"/>
        <v>0</v>
      </c>
      <c r="BZ14" s="8">
        <f t="shared" si="27"/>
        <v>0</v>
      </c>
      <c r="CA14" s="8">
        <f t="shared" si="28"/>
        <v>0</v>
      </c>
      <c r="CB14" s="8">
        <f t="shared" si="29"/>
        <v>0</v>
      </c>
      <c r="CC14" s="8">
        <f t="shared" si="30"/>
        <v>0</v>
      </c>
      <c r="CD14" s="8">
        <f t="shared" si="31"/>
        <v>0</v>
      </c>
      <c r="CE14" s="8">
        <f t="shared" si="32"/>
        <v>0</v>
      </c>
      <c r="CF14" s="8">
        <v>100</v>
      </c>
    </row>
    <row r="15" spans="1:84" x14ac:dyDescent="0.4">
      <c r="A15" s="38">
        <v>9</v>
      </c>
      <c r="B15" s="29" t="s">
        <v>11</v>
      </c>
      <c r="C15" s="29">
        <f>Age!C14</f>
        <v>0</v>
      </c>
      <c r="D15" s="29">
        <f>Age!D14</f>
        <v>0</v>
      </c>
      <c r="E15" s="29">
        <f>Age!E14</f>
        <v>0</v>
      </c>
      <c r="F15" s="29">
        <f>Age!F14</f>
        <v>0</v>
      </c>
      <c r="G15" s="29">
        <f>Age!G14</f>
        <v>0</v>
      </c>
      <c r="H15" s="29">
        <f>Age!H14</f>
        <v>0</v>
      </c>
      <c r="I15" s="29">
        <f>Age!I14</f>
        <v>0</v>
      </c>
      <c r="J15" s="29">
        <f>Age!J14</f>
        <v>5</v>
      </c>
      <c r="K15" s="29">
        <f>Age!K14</f>
        <v>5</v>
      </c>
      <c r="L15" s="36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1">
        <f t="shared" si="7"/>
        <v>0</v>
      </c>
      <c r="R15" s="31">
        <f t="shared" si="8"/>
        <v>0</v>
      </c>
      <c r="S15" s="31">
        <f t="shared" si="9"/>
        <v>0</v>
      </c>
      <c r="T15" s="31">
        <f t="shared" si="10"/>
        <v>100</v>
      </c>
      <c r="U15" s="31">
        <f t="shared" si="11"/>
        <v>100</v>
      </c>
      <c r="V15" s="37">
        <f t="shared" si="12"/>
        <v>0</v>
      </c>
      <c r="W15" s="16">
        <f>'Marital Status'!H13</f>
        <v>50</v>
      </c>
      <c r="X15" s="16">
        <f>'Marital Status'!I13</f>
        <v>50</v>
      </c>
      <c r="Y15" s="19">
        <f>'Relationship in Household'!C13</f>
        <v>42.857142857142854</v>
      </c>
      <c r="Z15" s="19">
        <f>'Relationship in Household'!D13</f>
        <v>57.142857142857139</v>
      </c>
      <c r="AA15" s="19">
        <f>'Relationship in Household'!E13</f>
        <v>0</v>
      </c>
      <c r="AB15" s="19">
        <f>'Relationship in Household'!F13</f>
        <v>0</v>
      </c>
      <c r="AC15" s="19">
        <f>'Housing Tenure'!C13</f>
        <v>69.666666666666671</v>
      </c>
      <c r="AD15" s="19">
        <f>'Housing Tenure'!D13</f>
        <v>28.666666666666668</v>
      </c>
      <c r="AE15" s="16">
        <f>Education!F13</f>
        <v>0</v>
      </c>
      <c r="AF15" s="16">
        <f>'Labour force status'!F13</f>
        <v>100</v>
      </c>
      <c r="AG15" s="19">
        <f>Incomes!C13</f>
        <v>0</v>
      </c>
      <c r="AH15" s="16">
        <f>'English fluency'!C13</f>
        <v>0</v>
      </c>
      <c r="AI15" s="16">
        <f>'Indigenous Status'!F13</f>
        <v>0</v>
      </c>
      <c r="AJ15" s="19">
        <f>Religion!J13</f>
        <v>0</v>
      </c>
      <c r="AK15" s="19">
        <f>Religion!K13</f>
        <v>50</v>
      </c>
      <c r="AL15" s="19">
        <f>Religion!L13</f>
        <v>0</v>
      </c>
      <c r="AM15" s="19">
        <f>Religion!M13</f>
        <v>0</v>
      </c>
      <c r="AN15" s="19">
        <f>Religion!N13</f>
        <v>0</v>
      </c>
      <c r="AO15" s="19">
        <f>Religion!O13</f>
        <v>0</v>
      </c>
      <c r="AP15" s="19">
        <f>Religion!P13</f>
        <v>50</v>
      </c>
      <c r="AQ15" s="43">
        <f>Birthplace!C13</f>
        <v>6</v>
      </c>
      <c r="AR15" s="43">
        <f>Birthplace!D13</f>
        <v>0</v>
      </c>
      <c r="AS15" s="43">
        <f>Birthplace!E13</f>
        <v>0</v>
      </c>
      <c r="AT15" s="43">
        <f>Birthplace!F13</f>
        <v>0</v>
      </c>
      <c r="AU15" s="43">
        <f>Birthplace!G13</f>
        <v>0</v>
      </c>
      <c r="AV15" s="43">
        <f>Birthplace!H13</f>
        <v>0</v>
      </c>
      <c r="AW15" s="43">
        <f>Birthplace!I13</f>
        <v>0</v>
      </c>
      <c r="AX15" s="43">
        <f>Birthplace!J13</f>
        <v>0</v>
      </c>
      <c r="AY15" s="43">
        <f>Birthplace!K13</f>
        <v>0</v>
      </c>
      <c r="AZ15" s="43">
        <f>Birthplace!L13</f>
        <v>0</v>
      </c>
      <c r="BA15" s="43">
        <f>Birthplace!M13</f>
        <v>0</v>
      </c>
      <c r="BB15" s="43">
        <f>Birthplace!N13</f>
        <v>0</v>
      </c>
      <c r="BC15" s="43">
        <f>Birthplace!O13</f>
        <v>0</v>
      </c>
      <c r="BD15" s="43">
        <f>Birthplace!P13</f>
        <v>0</v>
      </c>
      <c r="BE15" s="43">
        <f>Birthplace!Q13</f>
        <v>0</v>
      </c>
      <c r="BF15" s="43">
        <f>Birthplace!R13</f>
        <v>0</v>
      </c>
      <c r="BG15" s="43">
        <f>Birthplace!S13</f>
        <v>0</v>
      </c>
      <c r="BH15" s="43">
        <f>Birthplace!T13</f>
        <v>0</v>
      </c>
      <c r="BI15" s="43">
        <f>Birthplace!U13</f>
        <v>0</v>
      </c>
      <c r="BJ15" s="43">
        <f>Birthplace!V13</f>
        <v>0</v>
      </c>
      <c r="BK15" s="43">
        <v>5</v>
      </c>
      <c r="BL15" s="8">
        <f t="shared" si="13"/>
        <v>120</v>
      </c>
      <c r="BM15" s="8">
        <f t="shared" si="14"/>
        <v>0</v>
      </c>
      <c r="BN15" s="8">
        <f t="shared" si="15"/>
        <v>0</v>
      </c>
      <c r="BO15" s="8">
        <f t="shared" si="16"/>
        <v>0</v>
      </c>
      <c r="BP15" s="8">
        <f t="shared" si="17"/>
        <v>0</v>
      </c>
      <c r="BQ15" s="8">
        <f t="shared" si="18"/>
        <v>0</v>
      </c>
      <c r="BR15" s="8">
        <f t="shared" si="19"/>
        <v>0</v>
      </c>
      <c r="BS15" s="8">
        <f t="shared" si="20"/>
        <v>0</v>
      </c>
      <c r="BT15" s="8">
        <f t="shared" si="21"/>
        <v>0</v>
      </c>
      <c r="BU15" s="8">
        <f t="shared" si="22"/>
        <v>0</v>
      </c>
      <c r="BV15" s="8">
        <f t="shared" si="23"/>
        <v>0</v>
      </c>
      <c r="BW15" s="8">
        <f t="shared" si="24"/>
        <v>0</v>
      </c>
      <c r="BX15" s="8">
        <f t="shared" si="25"/>
        <v>0</v>
      </c>
      <c r="BY15" s="8">
        <f t="shared" si="26"/>
        <v>0</v>
      </c>
      <c r="BZ15" s="8">
        <f t="shared" si="27"/>
        <v>0</v>
      </c>
      <c r="CA15" s="8">
        <f t="shared" si="28"/>
        <v>0</v>
      </c>
      <c r="CB15" s="8">
        <f t="shared" si="29"/>
        <v>0</v>
      </c>
      <c r="CC15" s="8">
        <f t="shared" si="30"/>
        <v>0</v>
      </c>
      <c r="CD15" s="8">
        <f t="shared" si="31"/>
        <v>0</v>
      </c>
      <c r="CE15" s="8">
        <f t="shared" si="32"/>
        <v>0</v>
      </c>
      <c r="CF15" s="8">
        <v>100</v>
      </c>
    </row>
    <row r="16" spans="1:84" x14ac:dyDescent="0.4">
      <c r="A16" s="38">
        <v>10</v>
      </c>
      <c r="B16" s="29" t="s">
        <v>12</v>
      </c>
      <c r="C16" s="29">
        <f>Age!C15</f>
        <v>0</v>
      </c>
      <c r="D16" s="29">
        <f>Age!D15</f>
        <v>5</v>
      </c>
      <c r="E16" s="29">
        <f>Age!E15</f>
        <v>0</v>
      </c>
      <c r="F16" s="29">
        <f>Age!F15</f>
        <v>7</v>
      </c>
      <c r="G16" s="29">
        <f>Age!G15</f>
        <v>3</v>
      </c>
      <c r="H16" s="29">
        <f>Age!H15</f>
        <v>11</v>
      </c>
      <c r="I16" s="29">
        <f>Age!I15</f>
        <v>38</v>
      </c>
      <c r="J16" s="29">
        <f>Age!J15</f>
        <v>44</v>
      </c>
      <c r="K16" s="29">
        <f>Age!K15</f>
        <v>108</v>
      </c>
      <c r="L16" s="36">
        <f t="shared" si="2"/>
        <v>15</v>
      </c>
      <c r="M16" s="31">
        <f t="shared" si="3"/>
        <v>0</v>
      </c>
      <c r="N16" s="31">
        <f t="shared" si="4"/>
        <v>4.6296296296296298</v>
      </c>
      <c r="O16" s="31">
        <f t="shared" si="5"/>
        <v>0</v>
      </c>
      <c r="P16" s="31">
        <f t="shared" si="6"/>
        <v>6.481481481481481</v>
      </c>
      <c r="Q16" s="31">
        <f t="shared" si="7"/>
        <v>2.7777777777777777</v>
      </c>
      <c r="R16" s="31">
        <f t="shared" si="8"/>
        <v>10.185185185185185</v>
      </c>
      <c r="S16" s="31">
        <f t="shared" si="9"/>
        <v>35.185185185185183</v>
      </c>
      <c r="T16" s="31">
        <f t="shared" si="10"/>
        <v>40.74074074074074</v>
      </c>
      <c r="U16" s="31">
        <f t="shared" si="11"/>
        <v>100</v>
      </c>
      <c r="V16" s="37">
        <f t="shared" si="12"/>
        <v>13.888888888888889</v>
      </c>
      <c r="W16" s="16">
        <f>'Marital Status'!H14</f>
        <v>40.366972477064223</v>
      </c>
      <c r="X16" s="16">
        <f>'Marital Status'!I14</f>
        <v>59.633027522935777</v>
      </c>
      <c r="Y16" s="19">
        <f>'Relationship in Household'!C14</f>
        <v>42.307692307692307</v>
      </c>
      <c r="Z16" s="19">
        <f>'Relationship in Household'!D14</f>
        <v>36.538461538461533</v>
      </c>
      <c r="AA16" s="19">
        <f>'Relationship in Household'!E14</f>
        <v>0</v>
      </c>
      <c r="AB16" s="19">
        <f>'Relationship in Household'!F14</f>
        <v>9.6153846153846168</v>
      </c>
      <c r="AC16" s="19">
        <f>'Housing Tenure'!C14</f>
        <v>56.499133448873486</v>
      </c>
      <c r="AD16" s="19">
        <f>'Housing Tenure'!D14</f>
        <v>42.634315424610051</v>
      </c>
      <c r="AE16" s="16">
        <f>Education!F14</f>
        <v>25.438596491228072</v>
      </c>
      <c r="AF16" s="16">
        <f>'Labour force status'!F14</f>
        <v>72.41379310344827</v>
      </c>
      <c r="AG16" s="19">
        <f>Incomes!C14</f>
        <v>441.1764705882353</v>
      </c>
      <c r="AH16" s="16">
        <f>'English fluency'!C14</f>
        <v>8.8495575221238933</v>
      </c>
      <c r="AI16" s="16">
        <f>'Indigenous Status'!F14</f>
        <v>0</v>
      </c>
      <c r="AJ16" s="19">
        <f>Religion!J14</f>
        <v>11.627906976744185</v>
      </c>
      <c r="AK16" s="19">
        <f>Religion!K14</f>
        <v>44.47674418604651</v>
      </c>
      <c r="AL16" s="19">
        <f>Religion!L14</f>
        <v>3.7790697674418601</v>
      </c>
      <c r="AM16" s="19">
        <f>Religion!M14</f>
        <v>14.534883720930234</v>
      </c>
      <c r="AN16" s="19">
        <f>Religion!N14</f>
        <v>0</v>
      </c>
      <c r="AO16" s="19">
        <f>Religion!O14</f>
        <v>4.941860465116279</v>
      </c>
      <c r="AP16" s="19">
        <f>Religion!P14</f>
        <v>20.63953488372093</v>
      </c>
      <c r="AQ16" s="43">
        <f>Birthplace!C14</f>
        <v>59</v>
      </c>
      <c r="AR16" s="43">
        <f>Birthplace!D14</f>
        <v>0</v>
      </c>
      <c r="AS16" s="43">
        <f>Birthplace!E14</f>
        <v>5</v>
      </c>
      <c r="AT16" s="43">
        <f>Birthplace!F14</f>
        <v>0</v>
      </c>
      <c r="AU16" s="43">
        <f>Birthplace!G14</f>
        <v>3</v>
      </c>
      <c r="AV16" s="43">
        <f>Birthplace!H14</f>
        <v>0</v>
      </c>
      <c r="AW16" s="43">
        <f>Birthplace!I14</f>
        <v>0</v>
      </c>
      <c r="AX16" s="43">
        <f>Birthplace!J14</f>
        <v>12</v>
      </c>
      <c r="AY16" s="43">
        <f>Birthplace!K14</f>
        <v>3</v>
      </c>
      <c r="AZ16" s="43">
        <f>Birthplace!L14</f>
        <v>0</v>
      </c>
      <c r="BA16" s="43">
        <f>Birthplace!M14</f>
        <v>7</v>
      </c>
      <c r="BB16" s="43">
        <f>Birthplace!N14</f>
        <v>0</v>
      </c>
      <c r="BC16" s="43">
        <f>Birthplace!O14</f>
        <v>9</v>
      </c>
      <c r="BD16" s="43">
        <f>Birthplace!P14</f>
        <v>0</v>
      </c>
      <c r="BE16" s="43">
        <f>Birthplace!Q14</f>
        <v>9</v>
      </c>
      <c r="BF16" s="43">
        <f>Birthplace!R14</f>
        <v>0</v>
      </c>
      <c r="BG16" s="43">
        <f>Birthplace!S14</f>
        <v>0</v>
      </c>
      <c r="BH16" s="43">
        <f>Birthplace!T14</f>
        <v>0</v>
      </c>
      <c r="BI16" s="43">
        <f>Birthplace!U14</f>
        <v>0</v>
      </c>
      <c r="BJ16" s="43">
        <f>Birthplace!V14</f>
        <v>0</v>
      </c>
      <c r="BK16" s="43">
        <v>108</v>
      </c>
      <c r="BL16" s="8">
        <f t="shared" si="13"/>
        <v>54.629629629629626</v>
      </c>
      <c r="BM16" s="8">
        <f t="shared" si="14"/>
        <v>0</v>
      </c>
      <c r="BN16" s="8">
        <f t="shared" si="15"/>
        <v>4.6296296296296298</v>
      </c>
      <c r="BO16" s="8">
        <f t="shared" si="16"/>
        <v>0</v>
      </c>
      <c r="BP16" s="8">
        <f t="shared" si="17"/>
        <v>2.7777777777777777</v>
      </c>
      <c r="BQ16" s="8">
        <f t="shared" si="18"/>
        <v>0</v>
      </c>
      <c r="BR16" s="8">
        <f t="shared" si="19"/>
        <v>0</v>
      </c>
      <c r="BS16" s="8">
        <f t="shared" si="20"/>
        <v>11.111111111111111</v>
      </c>
      <c r="BT16" s="8">
        <f t="shared" si="21"/>
        <v>2.7777777777777777</v>
      </c>
      <c r="BU16" s="8">
        <f t="shared" si="22"/>
        <v>0</v>
      </c>
      <c r="BV16" s="8">
        <f t="shared" si="23"/>
        <v>6.481481481481481</v>
      </c>
      <c r="BW16" s="8">
        <f t="shared" si="24"/>
        <v>0</v>
      </c>
      <c r="BX16" s="8">
        <f t="shared" si="25"/>
        <v>8.3333333333333321</v>
      </c>
      <c r="BY16" s="8">
        <f t="shared" si="26"/>
        <v>0</v>
      </c>
      <c r="BZ16" s="8">
        <f t="shared" si="27"/>
        <v>8.3333333333333321</v>
      </c>
      <c r="CA16" s="8">
        <f t="shared" si="28"/>
        <v>0</v>
      </c>
      <c r="CB16" s="8">
        <f t="shared" si="29"/>
        <v>0</v>
      </c>
      <c r="CC16" s="8">
        <f t="shared" si="30"/>
        <v>0</v>
      </c>
      <c r="CD16" s="8">
        <f t="shared" si="31"/>
        <v>0</v>
      </c>
      <c r="CE16" s="8">
        <f t="shared" si="32"/>
        <v>0</v>
      </c>
      <c r="CF16" s="8">
        <v>100</v>
      </c>
    </row>
    <row r="17" spans="1:84" x14ac:dyDescent="0.4">
      <c r="A17" s="38">
        <v>11</v>
      </c>
      <c r="B17" s="29" t="s">
        <v>50</v>
      </c>
      <c r="C17" s="29">
        <f>Age!C16</f>
        <v>0</v>
      </c>
      <c r="D17" s="29">
        <f>Age!D16</f>
        <v>0</v>
      </c>
      <c r="E17" s="29">
        <f>Age!E16</f>
        <v>0</v>
      </c>
      <c r="F17" s="29">
        <f>Age!F16</f>
        <v>0</v>
      </c>
      <c r="G17" s="29">
        <f>Age!G16</f>
        <v>0</v>
      </c>
      <c r="H17" s="29">
        <f>Age!H16</f>
        <v>0</v>
      </c>
      <c r="I17" s="29">
        <f>Age!I16</f>
        <v>0</v>
      </c>
      <c r="J17" s="29">
        <f>Age!J16</f>
        <v>5</v>
      </c>
      <c r="K17" s="29">
        <f>Age!K16</f>
        <v>5</v>
      </c>
      <c r="L17" s="36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0</v>
      </c>
      <c r="R17" s="31">
        <f t="shared" si="8"/>
        <v>0</v>
      </c>
      <c r="S17" s="31">
        <f t="shared" si="9"/>
        <v>0</v>
      </c>
      <c r="T17" s="31">
        <f t="shared" si="10"/>
        <v>100</v>
      </c>
      <c r="U17" s="31">
        <f t="shared" si="11"/>
        <v>100</v>
      </c>
      <c r="V17" s="37">
        <f t="shared" si="12"/>
        <v>0</v>
      </c>
      <c r="W17" s="16">
        <f>'Marital Status'!H15</f>
        <v>100</v>
      </c>
      <c r="X17" s="16">
        <f>'Marital Status'!I15</f>
        <v>0</v>
      </c>
      <c r="Y17" s="19">
        <f>'Relationship in Household'!C15</f>
        <v>100</v>
      </c>
      <c r="Z17" s="19">
        <f>'Relationship in Household'!D15</f>
        <v>0</v>
      </c>
      <c r="AA17" s="19">
        <f>'Relationship in Household'!E15</f>
        <v>0</v>
      </c>
      <c r="AB17" s="19">
        <f>'Relationship in Household'!F15</f>
        <v>0</v>
      </c>
      <c r="AC17" s="19">
        <f>'Housing Tenure'!C15</f>
        <v>86.36363636363636</v>
      </c>
      <c r="AD17" s="19">
        <f>'Housing Tenure'!D15</f>
        <v>36.363636363636367</v>
      </c>
      <c r="AE17" s="16">
        <f>Education!F15</f>
        <v>0</v>
      </c>
      <c r="AF17" s="16">
        <f>'Labour force status'!F15</f>
        <v>50</v>
      </c>
      <c r="AG17" s="19">
        <f>Incomes!C15</f>
        <v>0</v>
      </c>
      <c r="AH17" s="16">
        <f>'English fluency'!C15</f>
        <v>0</v>
      </c>
      <c r="AI17" s="16">
        <f>'Indigenous Status'!F15</f>
        <v>0</v>
      </c>
      <c r="AJ17" s="19">
        <f>Religion!J15</f>
        <v>0</v>
      </c>
      <c r="AK17" s="19">
        <f>Religion!K15</f>
        <v>42.857142857142854</v>
      </c>
      <c r="AL17" s="19">
        <f>Religion!L15</f>
        <v>0</v>
      </c>
      <c r="AM17" s="19">
        <f>Religion!M15</f>
        <v>0</v>
      </c>
      <c r="AN17" s="19">
        <f>Religion!N15</f>
        <v>0</v>
      </c>
      <c r="AO17" s="19">
        <f>Religion!O15</f>
        <v>0</v>
      </c>
      <c r="AP17" s="19">
        <f>Religion!P15</f>
        <v>57.142857142857139</v>
      </c>
      <c r="AQ17" s="43">
        <f>Birthplace!C15</f>
        <v>6</v>
      </c>
      <c r="AR17" s="43">
        <f>Birthplace!D15</f>
        <v>0</v>
      </c>
      <c r="AS17" s="43">
        <f>Birthplace!E15</f>
        <v>0</v>
      </c>
      <c r="AT17" s="43">
        <f>Birthplace!F15</f>
        <v>0</v>
      </c>
      <c r="AU17" s="43">
        <f>Birthplace!G15</f>
        <v>0</v>
      </c>
      <c r="AV17" s="43">
        <f>Birthplace!H15</f>
        <v>0</v>
      </c>
      <c r="AW17" s="43">
        <f>Birthplace!I15</f>
        <v>0</v>
      </c>
      <c r="AX17" s="43">
        <f>Birthplace!J15</f>
        <v>0</v>
      </c>
      <c r="AY17" s="43">
        <f>Birthplace!K15</f>
        <v>0</v>
      </c>
      <c r="AZ17" s="43">
        <f>Birthplace!L15</f>
        <v>0</v>
      </c>
      <c r="BA17" s="43">
        <f>Birthplace!M15</f>
        <v>0</v>
      </c>
      <c r="BB17" s="43">
        <f>Birthplace!N15</f>
        <v>0</v>
      </c>
      <c r="BC17" s="43">
        <f>Birthplace!O15</f>
        <v>0</v>
      </c>
      <c r="BD17" s="43">
        <f>Birthplace!P15</f>
        <v>0</v>
      </c>
      <c r="BE17" s="43">
        <f>Birthplace!Q15</f>
        <v>0</v>
      </c>
      <c r="BF17" s="43">
        <f>Birthplace!R15</f>
        <v>0</v>
      </c>
      <c r="BG17" s="43">
        <f>Birthplace!S15</f>
        <v>0</v>
      </c>
      <c r="BH17" s="43">
        <f>Birthplace!T15</f>
        <v>0</v>
      </c>
      <c r="BI17" s="43">
        <f>Birthplace!U15</f>
        <v>0</v>
      </c>
      <c r="BJ17" s="43">
        <f>Birthplace!V15</f>
        <v>0</v>
      </c>
      <c r="BK17" s="43">
        <v>5</v>
      </c>
      <c r="BL17" s="8">
        <f t="shared" si="13"/>
        <v>120</v>
      </c>
      <c r="BM17" s="8">
        <f t="shared" si="14"/>
        <v>0</v>
      </c>
      <c r="BN17" s="8">
        <f t="shared" si="15"/>
        <v>0</v>
      </c>
      <c r="BO17" s="8">
        <f t="shared" si="16"/>
        <v>0</v>
      </c>
      <c r="BP17" s="8">
        <f t="shared" si="17"/>
        <v>0</v>
      </c>
      <c r="BQ17" s="8">
        <f t="shared" si="18"/>
        <v>0</v>
      </c>
      <c r="BR17" s="8">
        <f t="shared" si="19"/>
        <v>0</v>
      </c>
      <c r="BS17" s="8">
        <f t="shared" si="20"/>
        <v>0</v>
      </c>
      <c r="BT17" s="8">
        <f t="shared" si="21"/>
        <v>0</v>
      </c>
      <c r="BU17" s="8">
        <f t="shared" si="22"/>
        <v>0</v>
      </c>
      <c r="BV17" s="8">
        <f t="shared" si="23"/>
        <v>0</v>
      </c>
      <c r="BW17" s="8">
        <f t="shared" si="24"/>
        <v>0</v>
      </c>
      <c r="BX17" s="8">
        <f t="shared" si="25"/>
        <v>0</v>
      </c>
      <c r="BY17" s="8">
        <f t="shared" si="26"/>
        <v>0</v>
      </c>
      <c r="BZ17" s="8">
        <f t="shared" si="27"/>
        <v>0</v>
      </c>
      <c r="CA17" s="8">
        <f t="shared" si="28"/>
        <v>0</v>
      </c>
      <c r="CB17" s="8">
        <f t="shared" si="29"/>
        <v>0</v>
      </c>
      <c r="CC17" s="8">
        <f t="shared" si="30"/>
        <v>0</v>
      </c>
      <c r="CD17" s="8">
        <f t="shared" si="31"/>
        <v>0</v>
      </c>
      <c r="CE17" s="8">
        <f t="shared" si="32"/>
        <v>0</v>
      </c>
      <c r="CF17" s="8">
        <v>100</v>
      </c>
    </row>
    <row r="18" spans="1:84" x14ac:dyDescent="0.4">
      <c r="A18" s="38">
        <v>12</v>
      </c>
      <c r="B18" s="29" t="s">
        <v>51</v>
      </c>
      <c r="C18" s="29">
        <f>Age!C17</f>
        <v>0</v>
      </c>
      <c r="D18" s="29">
        <f>Age!D17</f>
        <v>0</v>
      </c>
      <c r="E18" s="29">
        <f>Age!E17</f>
        <v>0</v>
      </c>
      <c r="F18" s="29">
        <f>Age!F17</f>
        <v>0</v>
      </c>
      <c r="G18" s="29">
        <f>Age!G17</f>
        <v>9</v>
      </c>
      <c r="H18" s="29">
        <f>Age!H17</f>
        <v>13</v>
      </c>
      <c r="I18" s="29">
        <f>Age!I17</f>
        <v>31</v>
      </c>
      <c r="J18" s="29">
        <f>Age!J17</f>
        <v>25</v>
      </c>
      <c r="K18" s="29">
        <f>Age!K17</f>
        <v>78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11.538461538461538</v>
      </c>
      <c r="R18" s="31">
        <f t="shared" si="8"/>
        <v>16.666666666666664</v>
      </c>
      <c r="S18" s="31">
        <f t="shared" si="9"/>
        <v>39.743589743589745</v>
      </c>
      <c r="T18" s="31">
        <f t="shared" si="10"/>
        <v>32.051282051282051</v>
      </c>
      <c r="U18" s="31">
        <f t="shared" si="11"/>
        <v>100</v>
      </c>
      <c r="V18" s="37">
        <f t="shared" si="12"/>
        <v>11.538461538461538</v>
      </c>
      <c r="W18" s="16">
        <f>'Marital Status'!H16</f>
        <v>53.164556962025308</v>
      </c>
      <c r="X18" s="16">
        <f>'Marital Status'!I16</f>
        <v>46.835443037974692</v>
      </c>
      <c r="Y18" s="19">
        <f>'Relationship in Household'!C16</f>
        <v>50</v>
      </c>
      <c r="Z18" s="19">
        <f>'Relationship in Household'!D16</f>
        <v>35.714285714285715</v>
      </c>
      <c r="AA18" s="19">
        <f>'Relationship in Household'!E16</f>
        <v>0</v>
      </c>
      <c r="AB18" s="19">
        <f>'Relationship in Household'!F16</f>
        <v>0</v>
      </c>
      <c r="AC18" s="19">
        <f>'Housing Tenure'!C16</f>
        <v>58.282208588957054</v>
      </c>
      <c r="AD18" s="19">
        <f>'Housing Tenure'!D16</f>
        <v>39.263803680981596</v>
      </c>
      <c r="AE18" s="16">
        <f>Education!F16</f>
        <v>31.081081081081081</v>
      </c>
      <c r="AF18" s="16">
        <f>'Labour force status'!F16</f>
        <v>73.529411764705884</v>
      </c>
      <c r="AG18" s="19">
        <f>Incomes!C16</f>
        <v>519.73684210526312</v>
      </c>
      <c r="AH18" s="16">
        <f>'English fluency'!C16</f>
        <v>0</v>
      </c>
      <c r="AI18" s="16">
        <f>'Indigenous Status'!F16</f>
        <v>11.111111111111111</v>
      </c>
      <c r="AJ18" s="19">
        <f>Religion!J16</f>
        <v>0</v>
      </c>
      <c r="AK18" s="19">
        <f>Religion!K16</f>
        <v>49.59349593495935</v>
      </c>
      <c r="AL18" s="19">
        <f>Religion!L16</f>
        <v>0</v>
      </c>
      <c r="AM18" s="19">
        <f>Religion!M16</f>
        <v>0</v>
      </c>
      <c r="AN18" s="19">
        <f>Religion!N16</f>
        <v>0</v>
      </c>
      <c r="AO18" s="19">
        <f>Religion!O16</f>
        <v>0</v>
      </c>
      <c r="AP18" s="19">
        <f>Religion!P16</f>
        <v>50.40650406504065</v>
      </c>
      <c r="AQ18" s="43">
        <f>Birthplace!C16</f>
        <v>73</v>
      </c>
      <c r="AR18" s="43">
        <f>Birthplace!D16</f>
        <v>0</v>
      </c>
      <c r="AS18" s="43">
        <f>Birthplace!E16</f>
        <v>0</v>
      </c>
      <c r="AT18" s="43">
        <f>Birthplace!F16</f>
        <v>0</v>
      </c>
      <c r="AU18" s="43">
        <f>Birthplace!G16</f>
        <v>0</v>
      </c>
      <c r="AV18" s="43">
        <f>Birthplace!H16</f>
        <v>0</v>
      </c>
      <c r="AW18" s="43">
        <f>Birthplace!I16</f>
        <v>0</v>
      </c>
      <c r="AX18" s="43">
        <f>Birthplace!J16</f>
        <v>0</v>
      </c>
      <c r="AY18" s="43">
        <f>Birthplace!K16</f>
        <v>0</v>
      </c>
      <c r="AZ18" s="43">
        <f>Birthplace!L16</f>
        <v>0</v>
      </c>
      <c r="BA18" s="43">
        <f>Birthplace!M16</f>
        <v>0</v>
      </c>
      <c r="BB18" s="43">
        <f>Birthplace!N16</f>
        <v>0</v>
      </c>
      <c r="BC18" s="43">
        <f>Birthplace!O16</f>
        <v>0</v>
      </c>
      <c r="BD18" s="43">
        <f>Birthplace!P16</f>
        <v>0</v>
      </c>
      <c r="BE18" s="43">
        <f>Birthplace!Q16</f>
        <v>0</v>
      </c>
      <c r="BF18" s="43">
        <f>Birthplace!R16</f>
        <v>0</v>
      </c>
      <c r="BG18" s="43">
        <f>Birthplace!S16</f>
        <v>0</v>
      </c>
      <c r="BH18" s="43">
        <f>Birthplace!T16</f>
        <v>0</v>
      </c>
      <c r="BI18" s="43">
        <f>Birthplace!U16</f>
        <v>0</v>
      </c>
      <c r="BJ18" s="43">
        <f>Birthplace!V16</f>
        <v>0</v>
      </c>
      <c r="BK18" s="43">
        <v>78</v>
      </c>
      <c r="BL18" s="8">
        <f t="shared" si="13"/>
        <v>93.589743589743591</v>
      </c>
      <c r="BM18" s="8">
        <f t="shared" si="14"/>
        <v>0</v>
      </c>
      <c r="BN18" s="8">
        <f t="shared" si="15"/>
        <v>0</v>
      </c>
      <c r="BO18" s="8">
        <f t="shared" si="16"/>
        <v>0</v>
      </c>
      <c r="BP18" s="8">
        <f t="shared" si="17"/>
        <v>0</v>
      </c>
      <c r="BQ18" s="8">
        <f t="shared" si="18"/>
        <v>0</v>
      </c>
      <c r="BR18" s="8">
        <f t="shared" si="19"/>
        <v>0</v>
      </c>
      <c r="BS18" s="8">
        <f t="shared" si="20"/>
        <v>0</v>
      </c>
      <c r="BT18" s="8">
        <f t="shared" si="21"/>
        <v>0</v>
      </c>
      <c r="BU18" s="8">
        <f t="shared" si="22"/>
        <v>0</v>
      </c>
      <c r="BV18" s="8">
        <f t="shared" si="23"/>
        <v>0</v>
      </c>
      <c r="BW18" s="8">
        <f t="shared" si="24"/>
        <v>0</v>
      </c>
      <c r="BX18" s="8">
        <f t="shared" si="25"/>
        <v>0</v>
      </c>
      <c r="BY18" s="8">
        <f t="shared" si="26"/>
        <v>0</v>
      </c>
      <c r="BZ18" s="8">
        <f t="shared" si="27"/>
        <v>0</v>
      </c>
      <c r="CA18" s="8">
        <f t="shared" si="28"/>
        <v>0</v>
      </c>
      <c r="CB18" s="8">
        <f t="shared" si="29"/>
        <v>0</v>
      </c>
      <c r="CC18" s="8">
        <f t="shared" si="30"/>
        <v>0</v>
      </c>
      <c r="CD18" s="8">
        <f t="shared" si="31"/>
        <v>0</v>
      </c>
      <c r="CE18" s="8">
        <f t="shared" si="32"/>
        <v>0</v>
      </c>
      <c r="CF18" s="8">
        <v>100</v>
      </c>
    </row>
    <row r="19" spans="1:84" x14ac:dyDescent="0.4">
      <c r="A19" s="38">
        <v>13</v>
      </c>
      <c r="B19" s="29" t="s">
        <v>52</v>
      </c>
      <c r="C19" s="29">
        <f>Age!C18</f>
        <v>0</v>
      </c>
      <c r="D19" s="29">
        <f>Age!D18</f>
        <v>0</v>
      </c>
      <c r="E19" s="29">
        <f>Age!E18</f>
        <v>0</v>
      </c>
      <c r="F19" s="29">
        <f>Age!F18</f>
        <v>0</v>
      </c>
      <c r="G19" s="29">
        <f>Age!G18</f>
        <v>9</v>
      </c>
      <c r="H19" s="29">
        <f>Age!H18</f>
        <v>27</v>
      </c>
      <c r="I19" s="29">
        <f>Age!I18</f>
        <v>28</v>
      </c>
      <c r="J19" s="29">
        <f>Age!J18</f>
        <v>62</v>
      </c>
      <c r="K19" s="29">
        <f>Age!K18</f>
        <v>126</v>
      </c>
      <c r="L19" s="36">
        <f t="shared" si="2"/>
        <v>9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1">
        <f t="shared" si="7"/>
        <v>7.1428571428571423</v>
      </c>
      <c r="R19" s="31">
        <f t="shared" si="8"/>
        <v>21.428571428571427</v>
      </c>
      <c r="S19" s="31">
        <f t="shared" si="9"/>
        <v>22.222222222222221</v>
      </c>
      <c r="T19" s="31">
        <f t="shared" si="10"/>
        <v>49.206349206349202</v>
      </c>
      <c r="U19" s="31">
        <f t="shared" si="11"/>
        <v>100</v>
      </c>
      <c r="V19" s="37">
        <f t="shared" si="12"/>
        <v>7.1428571428571423</v>
      </c>
      <c r="W19" s="16">
        <f>'Marital Status'!H17</f>
        <v>48.226950354609926</v>
      </c>
      <c r="X19" s="16">
        <f>'Marital Status'!I17</f>
        <v>51.773049645390074</v>
      </c>
      <c r="Y19" s="19">
        <f>'Relationship in Household'!C17</f>
        <v>50</v>
      </c>
      <c r="Z19" s="19">
        <f>'Relationship in Household'!D17</f>
        <v>37.5</v>
      </c>
      <c r="AA19" s="19">
        <f>'Relationship in Household'!E17</f>
        <v>0</v>
      </c>
      <c r="AB19" s="19">
        <f>'Relationship in Household'!F17</f>
        <v>4.4117647058823533</v>
      </c>
      <c r="AC19" s="19">
        <f>'Housing Tenure'!C17</f>
        <v>60.164835164835161</v>
      </c>
      <c r="AD19" s="19">
        <f>'Housing Tenure'!D17</f>
        <v>38.186813186813183</v>
      </c>
      <c r="AE19" s="16">
        <f>Education!F17</f>
        <v>36.619718309859159</v>
      </c>
      <c r="AF19" s="16">
        <f>'Labour force status'!F17</f>
        <v>71.32352941176471</v>
      </c>
      <c r="AG19" s="19">
        <f>Incomes!C17</f>
        <v>485.71428571428572</v>
      </c>
      <c r="AH19" s="16">
        <f>'English fluency'!C17</f>
        <v>0</v>
      </c>
      <c r="AI19" s="16">
        <f>'Indigenous Status'!F17</f>
        <v>6.9444444444444446</v>
      </c>
      <c r="AJ19" s="19">
        <f>Religion!J17</f>
        <v>0</v>
      </c>
      <c r="AK19" s="19">
        <f>Religion!K17</f>
        <v>52.459016393442624</v>
      </c>
      <c r="AL19" s="19">
        <f>Religion!L17</f>
        <v>0</v>
      </c>
      <c r="AM19" s="19">
        <f>Religion!M17</f>
        <v>0</v>
      </c>
      <c r="AN19" s="19">
        <f>Religion!N17</f>
        <v>0</v>
      </c>
      <c r="AO19" s="19">
        <f>Religion!O17</f>
        <v>0</v>
      </c>
      <c r="AP19" s="19">
        <f>Religion!P17</f>
        <v>47.540983606557376</v>
      </c>
      <c r="AQ19" s="43">
        <f>Birthplace!C17</f>
        <v>118</v>
      </c>
      <c r="AR19" s="43">
        <f>Birthplace!D17</f>
        <v>6</v>
      </c>
      <c r="AS19" s="43">
        <f>Birthplace!E17</f>
        <v>0</v>
      </c>
      <c r="AT19" s="43">
        <f>Birthplace!F17</f>
        <v>0</v>
      </c>
      <c r="AU19" s="43">
        <f>Birthplace!G17</f>
        <v>5</v>
      </c>
      <c r="AV19" s="43">
        <f>Birthplace!H17</f>
        <v>0</v>
      </c>
      <c r="AW19" s="43">
        <f>Birthplace!I17</f>
        <v>0</v>
      </c>
      <c r="AX19" s="43">
        <f>Birthplace!J17</f>
        <v>0</v>
      </c>
      <c r="AY19" s="43">
        <f>Birthplace!K17</f>
        <v>0</v>
      </c>
      <c r="AZ19" s="43">
        <f>Birthplace!L17</f>
        <v>0</v>
      </c>
      <c r="BA19" s="43">
        <f>Birthplace!M17</f>
        <v>4</v>
      </c>
      <c r="BB19" s="43">
        <f>Birthplace!N17</f>
        <v>0</v>
      </c>
      <c r="BC19" s="43">
        <f>Birthplace!O17</f>
        <v>5</v>
      </c>
      <c r="BD19" s="43">
        <f>Birthplace!P17</f>
        <v>0</v>
      </c>
      <c r="BE19" s="43">
        <f>Birthplace!Q17</f>
        <v>0</v>
      </c>
      <c r="BF19" s="43">
        <f>Birthplace!R17</f>
        <v>0</v>
      </c>
      <c r="BG19" s="43">
        <f>Birthplace!S17</f>
        <v>0</v>
      </c>
      <c r="BH19" s="43">
        <f>Birthplace!T17</f>
        <v>0</v>
      </c>
      <c r="BI19" s="43">
        <f>Birthplace!U17</f>
        <v>0</v>
      </c>
      <c r="BJ19" s="43">
        <f>Birthplace!V17</f>
        <v>0</v>
      </c>
      <c r="BK19" s="43">
        <v>126</v>
      </c>
      <c r="BL19" s="8">
        <f t="shared" si="13"/>
        <v>93.650793650793645</v>
      </c>
      <c r="BM19" s="8">
        <f t="shared" si="14"/>
        <v>4.7619047619047619</v>
      </c>
      <c r="BN19" s="8">
        <f t="shared" si="15"/>
        <v>0</v>
      </c>
      <c r="BO19" s="8">
        <f t="shared" si="16"/>
        <v>0</v>
      </c>
      <c r="BP19" s="8">
        <f t="shared" si="17"/>
        <v>3.9682539682539679</v>
      </c>
      <c r="BQ19" s="8">
        <f t="shared" si="18"/>
        <v>0</v>
      </c>
      <c r="BR19" s="8">
        <f t="shared" si="19"/>
        <v>0</v>
      </c>
      <c r="BS19" s="8">
        <f t="shared" si="20"/>
        <v>0</v>
      </c>
      <c r="BT19" s="8">
        <f t="shared" si="21"/>
        <v>0</v>
      </c>
      <c r="BU19" s="8">
        <f t="shared" si="22"/>
        <v>0</v>
      </c>
      <c r="BV19" s="8">
        <f t="shared" si="23"/>
        <v>3.1746031746031744</v>
      </c>
      <c r="BW19" s="8">
        <f t="shared" si="24"/>
        <v>0</v>
      </c>
      <c r="BX19" s="8">
        <f t="shared" si="25"/>
        <v>3.9682539682539679</v>
      </c>
      <c r="BY19" s="8">
        <f t="shared" si="26"/>
        <v>0</v>
      </c>
      <c r="BZ19" s="8">
        <f t="shared" si="27"/>
        <v>0</v>
      </c>
      <c r="CA19" s="8">
        <f t="shared" si="28"/>
        <v>0</v>
      </c>
      <c r="CB19" s="8">
        <f t="shared" si="29"/>
        <v>0</v>
      </c>
      <c r="CC19" s="8">
        <f t="shared" si="30"/>
        <v>0</v>
      </c>
      <c r="CD19" s="8">
        <f t="shared" si="31"/>
        <v>0</v>
      </c>
      <c r="CE19" s="8">
        <f t="shared" si="32"/>
        <v>0</v>
      </c>
      <c r="CF19" s="8">
        <v>100</v>
      </c>
    </row>
    <row r="20" spans="1:84" x14ac:dyDescent="0.4">
      <c r="A20" s="38">
        <v>14</v>
      </c>
      <c r="B20" s="29" t="s">
        <v>13</v>
      </c>
      <c r="C20" s="29">
        <f>Age!C19</f>
        <v>3</v>
      </c>
      <c r="D20" s="29">
        <f>Age!D19</f>
        <v>0</v>
      </c>
      <c r="E20" s="29">
        <f>Age!E19</f>
        <v>7</v>
      </c>
      <c r="F20" s="29">
        <f>Age!F19</f>
        <v>15</v>
      </c>
      <c r="G20" s="29">
        <f>Age!G19</f>
        <v>35</v>
      </c>
      <c r="H20" s="29">
        <f>Age!H19</f>
        <v>61</v>
      </c>
      <c r="I20" s="29">
        <f>Age!I19</f>
        <v>129</v>
      </c>
      <c r="J20" s="29">
        <f>Age!J19</f>
        <v>158</v>
      </c>
      <c r="K20" s="29">
        <f>Age!K19</f>
        <v>408</v>
      </c>
      <c r="L20" s="36">
        <f t="shared" si="2"/>
        <v>60</v>
      </c>
      <c r="M20" s="31">
        <f t="shared" si="3"/>
        <v>0.73529411764705876</v>
      </c>
      <c r="N20" s="31">
        <f t="shared" si="4"/>
        <v>0</v>
      </c>
      <c r="O20" s="31">
        <f t="shared" si="5"/>
        <v>1.715686274509804</v>
      </c>
      <c r="P20" s="31">
        <f t="shared" si="6"/>
        <v>3.6764705882352944</v>
      </c>
      <c r="Q20" s="31">
        <f t="shared" si="7"/>
        <v>8.5784313725490193</v>
      </c>
      <c r="R20" s="31">
        <f t="shared" si="8"/>
        <v>14.950980392156863</v>
      </c>
      <c r="S20" s="31">
        <f t="shared" si="9"/>
        <v>31.617647058823529</v>
      </c>
      <c r="T20" s="31">
        <f t="shared" si="10"/>
        <v>38.725490196078432</v>
      </c>
      <c r="U20" s="31">
        <f t="shared" si="11"/>
        <v>100</v>
      </c>
      <c r="V20" s="37">
        <f t="shared" si="12"/>
        <v>14.705882352941178</v>
      </c>
      <c r="W20" s="16">
        <f>'Marital Status'!H18</f>
        <v>50.980392156862742</v>
      </c>
      <c r="X20" s="16">
        <f>'Marital Status'!I18</f>
        <v>49.019607843137258</v>
      </c>
      <c r="Y20" s="19">
        <f>'Relationship in Household'!C18</f>
        <v>52.926208651399484</v>
      </c>
      <c r="Z20" s="19">
        <f>'Relationship in Household'!D18</f>
        <v>38.167938931297712</v>
      </c>
      <c r="AA20" s="19">
        <f>'Relationship in Household'!E18</f>
        <v>1.0178117048346056</v>
      </c>
      <c r="AB20" s="19">
        <f>'Relationship in Household'!F18</f>
        <v>4.8346055979643765</v>
      </c>
      <c r="AC20" s="19">
        <f>'Housing Tenure'!C18</f>
        <v>58.39793281653747</v>
      </c>
      <c r="AD20" s="19">
        <f>'Housing Tenure'!D18</f>
        <v>40.999138673557276</v>
      </c>
      <c r="AE20" s="16">
        <f>Education!F18</f>
        <v>31.592039800995025</v>
      </c>
      <c r="AF20" s="16">
        <f>'Labour force status'!F18</f>
        <v>71.25</v>
      </c>
      <c r="AG20" s="19">
        <f>Incomes!C18</f>
        <v>491.66666666666663</v>
      </c>
      <c r="AH20" s="16">
        <f>'English fluency'!C18</f>
        <v>4.9751243781094532</v>
      </c>
      <c r="AI20" s="16">
        <f>'Indigenous Status'!F18</f>
        <v>3</v>
      </c>
      <c r="AJ20" s="19">
        <f>Religion!J18</f>
        <v>2.2927689594356258</v>
      </c>
      <c r="AK20" s="19">
        <f>Religion!K18</f>
        <v>55.026455026455025</v>
      </c>
      <c r="AL20" s="19">
        <f>Religion!L18</f>
        <v>0</v>
      </c>
      <c r="AM20" s="19">
        <f>Religion!M18</f>
        <v>9.7001763668430332</v>
      </c>
      <c r="AN20" s="19">
        <f>Religion!N18</f>
        <v>0</v>
      </c>
      <c r="AO20" s="19">
        <f>Religion!O18</f>
        <v>1.5873015873015872</v>
      </c>
      <c r="AP20" s="19">
        <f>Religion!P18</f>
        <v>31.393298059964724</v>
      </c>
      <c r="AQ20" s="43">
        <f>Birthplace!C18</f>
        <v>278</v>
      </c>
      <c r="AR20" s="43">
        <f>Birthplace!D18</f>
        <v>29</v>
      </c>
      <c r="AS20" s="43">
        <f>Birthplace!E18</f>
        <v>7</v>
      </c>
      <c r="AT20" s="43">
        <f>Birthplace!F18</f>
        <v>5</v>
      </c>
      <c r="AU20" s="43">
        <f>Birthplace!G18</f>
        <v>12</v>
      </c>
      <c r="AV20" s="43">
        <f>Birthplace!H18</f>
        <v>40</v>
      </c>
      <c r="AW20" s="43">
        <f>Birthplace!I18</f>
        <v>0</v>
      </c>
      <c r="AX20" s="43">
        <f>Birthplace!J18</f>
        <v>0</v>
      </c>
      <c r="AY20" s="43">
        <f>Birthplace!K18</f>
        <v>0</v>
      </c>
      <c r="AZ20" s="43">
        <f>Birthplace!L18</f>
        <v>0</v>
      </c>
      <c r="BA20" s="43">
        <f>Birthplace!M18</f>
        <v>4</v>
      </c>
      <c r="BB20" s="43">
        <f>Birthplace!N18</f>
        <v>6</v>
      </c>
      <c r="BC20" s="43">
        <f>Birthplace!O18</f>
        <v>0</v>
      </c>
      <c r="BD20" s="43">
        <f>Birthplace!P18</f>
        <v>0</v>
      </c>
      <c r="BE20" s="43">
        <f>Birthplace!Q18</f>
        <v>4</v>
      </c>
      <c r="BF20" s="43">
        <f>Birthplace!R18</f>
        <v>0</v>
      </c>
      <c r="BG20" s="43">
        <f>Birthplace!S18</f>
        <v>0</v>
      </c>
      <c r="BH20" s="43">
        <f>Birthplace!T18</f>
        <v>3</v>
      </c>
      <c r="BI20" s="43">
        <f>Birthplace!U18</f>
        <v>0</v>
      </c>
      <c r="BJ20" s="43">
        <f>Birthplace!V18</f>
        <v>0</v>
      </c>
      <c r="BK20" s="43">
        <v>408</v>
      </c>
      <c r="BL20" s="8">
        <f t="shared" si="13"/>
        <v>68.137254901960787</v>
      </c>
      <c r="BM20" s="8">
        <f t="shared" si="14"/>
        <v>7.1078431372549016</v>
      </c>
      <c r="BN20" s="8">
        <f t="shared" si="15"/>
        <v>1.715686274509804</v>
      </c>
      <c r="BO20" s="8">
        <f t="shared" si="16"/>
        <v>1.2254901960784315</v>
      </c>
      <c r="BP20" s="8">
        <f t="shared" si="17"/>
        <v>2.9411764705882351</v>
      </c>
      <c r="BQ20" s="8">
        <f t="shared" si="18"/>
        <v>9.8039215686274517</v>
      </c>
      <c r="BR20" s="8">
        <f t="shared" si="19"/>
        <v>0</v>
      </c>
      <c r="BS20" s="8">
        <f t="shared" si="20"/>
        <v>0</v>
      </c>
      <c r="BT20" s="8">
        <f t="shared" si="21"/>
        <v>0</v>
      </c>
      <c r="BU20" s="8">
        <f t="shared" si="22"/>
        <v>0</v>
      </c>
      <c r="BV20" s="8">
        <f t="shared" si="23"/>
        <v>0.98039215686274506</v>
      </c>
      <c r="BW20" s="8">
        <f t="shared" si="24"/>
        <v>1.4705882352941175</v>
      </c>
      <c r="BX20" s="8">
        <f t="shared" si="25"/>
        <v>0</v>
      </c>
      <c r="BY20" s="8">
        <f t="shared" si="26"/>
        <v>0</v>
      </c>
      <c r="BZ20" s="8">
        <f t="shared" si="27"/>
        <v>0.98039215686274506</v>
      </c>
      <c r="CA20" s="8">
        <f t="shared" si="28"/>
        <v>0</v>
      </c>
      <c r="CB20" s="8">
        <f t="shared" si="29"/>
        <v>0</v>
      </c>
      <c r="CC20" s="8">
        <f t="shared" si="30"/>
        <v>0.73529411764705876</v>
      </c>
      <c r="CD20" s="8">
        <f t="shared" si="31"/>
        <v>0</v>
      </c>
      <c r="CE20" s="8">
        <f t="shared" si="32"/>
        <v>0</v>
      </c>
      <c r="CF20" s="8">
        <v>100</v>
      </c>
    </row>
    <row r="21" spans="1:84" x14ac:dyDescent="0.4">
      <c r="A21" s="38">
        <v>15</v>
      </c>
      <c r="B21" s="29" t="s">
        <v>53</v>
      </c>
      <c r="C21" s="29">
        <f>Age!C20</f>
        <v>0</v>
      </c>
      <c r="D21" s="29">
        <f>Age!D20</f>
        <v>0</v>
      </c>
      <c r="E21" s="29">
        <f>Age!E20</f>
        <v>0</v>
      </c>
      <c r="F21" s="29">
        <f>Age!F20</f>
        <v>0</v>
      </c>
      <c r="G21" s="29">
        <f>Age!G20</f>
        <v>0</v>
      </c>
      <c r="H21" s="29">
        <f>Age!H20</f>
        <v>4</v>
      </c>
      <c r="I21" s="29">
        <f>Age!I20</f>
        <v>5</v>
      </c>
      <c r="J21" s="29">
        <f>Age!J20</f>
        <v>6</v>
      </c>
      <c r="K21" s="29">
        <f>Age!K20</f>
        <v>15</v>
      </c>
      <c r="L21" s="36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0</v>
      </c>
      <c r="R21" s="31">
        <f t="shared" si="8"/>
        <v>26.666666666666668</v>
      </c>
      <c r="S21" s="31">
        <f t="shared" si="9"/>
        <v>33.333333333333329</v>
      </c>
      <c r="T21" s="31">
        <f t="shared" si="10"/>
        <v>40</v>
      </c>
      <c r="U21" s="31">
        <f t="shared" si="11"/>
        <v>100</v>
      </c>
      <c r="V21" s="37">
        <f t="shared" si="12"/>
        <v>0</v>
      </c>
      <c r="W21" s="16">
        <f>'Marital Status'!H19</f>
        <v>31.578947368421051</v>
      </c>
      <c r="X21" s="16">
        <f>'Marital Status'!I19</f>
        <v>68.421052631578945</v>
      </c>
      <c r="Y21" s="19">
        <f>'Relationship in Household'!C19</f>
        <v>54.54545454545454</v>
      </c>
      <c r="Z21" s="19">
        <f>'Relationship in Household'!D19</f>
        <v>45.454545454545453</v>
      </c>
      <c r="AA21" s="19">
        <f>'Relationship in Household'!E19</f>
        <v>0</v>
      </c>
      <c r="AB21" s="19">
        <f>'Relationship in Household'!F19</f>
        <v>0</v>
      </c>
      <c r="AC21" s="19">
        <f>'Housing Tenure'!C19</f>
        <v>46.341463414634148</v>
      </c>
      <c r="AD21" s="19">
        <f>'Housing Tenure'!D19</f>
        <v>51.219512195121951</v>
      </c>
      <c r="AE21" s="16">
        <f>Education!F19</f>
        <v>78.94736842105263</v>
      </c>
      <c r="AF21" s="16">
        <f>'Labour force status'!F19</f>
        <v>79.166666666666657</v>
      </c>
      <c r="AG21" s="19">
        <f>Incomes!C19</f>
        <v>364.28571428571428</v>
      </c>
      <c r="AH21" s="16">
        <f>'English fluency'!C19</f>
        <v>0</v>
      </c>
      <c r="AI21" s="16">
        <f>'Indigenous Status'!F19</f>
        <v>25</v>
      </c>
      <c r="AJ21" s="19">
        <f>Religion!J19</f>
        <v>0</v>
      </c>
      <c r="AK21" s="19">
        <f>Religion!K19</f>
        <v>41.463414634146339</v>
      </c>
      <c r="AL21" s="19">
        <f>Religion!L19</f>
        <v>0</v>
      </c>
      <c r="AM21" s="19">
        <f>Religion!M19</f>
        <v>0</v>
      </c>
      <c r="AN21" s="19">
        <f>Religion!N19</f>
        <v>0</v>
      </c>
      <c r="AO21" s="19">
        <f>Religion!O19</f>
        <v>0</v>
      </c>
      <c r="AP21" s="19">
        <f>Religion!P19</f>
        <v>58.536585365853654</v>
      </c>
      <c r="AQ21" s="43">
        <f>Birthplace!C19</f>
        <v>19</v>
      </c>
      <c r="AR21" s="43">
        <f>Birthplace!D19</f>
        <v>0</v>
      </c>
      <c r="AS21" s="43">
        <f>Birthplace!E19</f>
        <v>0</v>
      </c>
      <c r="AT21" s="43">
        <f>Birthplace!F19</f>
        <v>0</v>
      </c>
      <c r="AU21" s="43">
        <f>Birthplace!G19</f>
        <v>0</v>
      </c>
      <c r="AV21" s="43">
        <f>Birthplace!H19</f>
        <v>0</v>
      </c>
      <c r="AW21" s="43">
        <f>Birthplace!I19</f>
        <v>0</v>
      </c>
      <c r="AX21" s="43">
        <f>Birthplace!J19</f>
        <v>0</v>
      </c>
      <c r="AY21" s="43">
        <f>Birthplace!K19</f>
        <v>0</v>
      </c>
      <c r="AZ21" s="43">
        <f>Birthplace!L19</f>
        <v>0</v>
      </c>
      <c r="BA21" s="43">
        <f>Birthplace!M19</f>
        <v>0</v>
      </c>
      <c r="BB21" s="43">
        <f>Birthplace!N19</f>
        <v>0</v>
      </c>
      <c r="BC21" s="43">
        <f>Birthplace!O19</f>
        <v>0</v>
      </c>
      <c r="BD21" s="43">
        <f>Birthplace!P19</f>
        <v>0</v>
      </c>
      <c r="BE21" s="43">
        <f>Birthplace!Q19</f>
        <v>0</v>
      </c>
      <c r="BF21" s="43">
        <f>Birthplace!R19</f>
        <v>0</v>
      </c>
      <c r="BG21" s="43">
        <f>Birthplace!S19</f>
        <v>0</v>
      </c>
      <c r="BH21" s="43">
        <f>Birthplace!T19</f>
        <v>0</v>
      </c>
      <c r="BI21" s="43">
        <f>Birthplace!U19</f>
        <v>0</v>
      </c>
      <c r="BJ21" s="43">
        <f>Birthplace!V19</f>
        <v>0</v>
      </c>
      <c r="BK21" s="43">
        <v>15</v>
      </c>
      <c r="BL21" s="8">
        <f t="shared" si="13"/>
        <v>126.66666666666666</v>
      </c>
      <c r="BM21" s="8">
        <f t="shared" si="14"/>
        <v>0</v>
      </c>
      <c r="BN21" s="8">
        <f t="shared" si="15"/>
        <v>0</v>
      </c>
      <c r="BO21" s="8">
        <f t="shared" si="16"/>
        <v>0</v>
      </c>
      <c r="BP21" s="8">
        <f t="shared" si="17"/>
        <v>0</v>
      </c>
      <c r="BQ21" s="8">
        <f t="shared" si="18"/>
        <v>0</v>
      </c>
      <c r="BR21" s="8">
        <f t="shared" si="19"/>
        <v>0</v>
      </c>
      <c r="BS21" s="8">
        <f t="shared" si="20"/>
        <v>0</v>
      </c>
      <c r="BT21" s="8">
        <f t="shared" si="21"/>
        <v>0</v>
      </c>
      <c r="BU21" s="8">
        <f t="shared" si="22"/>
        <v>0</v>
      </c>
      <c r="BV21" s="8">
        <f t="shared" si="23"/>
        <v>0</v>
      </c>
      <c r="BW21" s="8">
        <f t="shared" si="24"/>
        <v>0</v>
      </c>
      <c r="BX21" s="8">
        <f t="shared" si="25"/>
        <v>0</v>
      </c>
      <c r="BY21" s="8">
        <f t="shared" si="26"/>
        <v>0</v>
      </c>
      <c r="BZ21" s="8">
        <f t="shared" si="27"/>
        <v>0</v>
      </c>
      <c r="CA21" s="8">
        <f t="shared" si="28"/>
        <v>0</v>
      </c>
      <c r="CB21" s="8">
        <f t="shared" si="29"/>
        <v>0</v>
      </c>
      <c r="CC21" s="8">
        <f t="shared" si="30"/>
        <v>0</v>
      </c>
      <c r="CD21" s="8">
        <f t="shared" si="31"/>
        <v>0</v>
      </c>
      <c r="CE21" s="8">
        <f t="shared" si="32"/>
        <v>0</v>
      </c>
      <c r="CF21" s="8">
        <v>100</v>
      </c>
    </row>
    <row r="22" spans="1:84" x14ac:dyDescent="0.4">
      <c r="A22" s="38">
        <v>16</v>
      </c>
      <c r="B22" s="29" t="s">
        <v>54</v>
      </c>
      <c r="C22" s="29">
        <f>Age!C21</f>
        <v>0</v>
      </c>
      <c r="D22" s="29">
        <f>Age!D21</f>
        <v>0</v>
      </c>
      <c r="E22" s="29">
        <f>Age!E21</f>
        <v>0</v>
      </c>
      <c r="F22" s="29">
        <f>Age!F21</f>
        <v>0</v>
      </c>
      <c r="G22" s="29">
        <f>Age!G21</f>
        <v>3</v>
      </c>
      <c r="H22" s="29">
        <f>Age!H21</f>
        <v>7</v>
      </c>
      <c r="I22" s="29">
        <f>Age!I21</f>
        <v>6</v>
      </c>
      <c r="J22" s="29">
        <f>Age!J21</f>
        <v>10</v>
      </c>
      <c r="K22" s="29">
        <f>Age!K21</f>
        <v>26</v>
      </c>
      <c r="L22" s="36">
        <f t="shared" si="2"/>
        <v>3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11.538461538461538</v>
      </c>
      <c r="R22" s="31">
        <f t="shared" si="8"/>
        <v>26.923076923076923</v>
      </c>
      <c r="S22" s="31">
        <f t="shared" si="9"/>
        <v>23.076923076923077</v>
      </c>
      <c r="T22" s="31">
        <f t="shared" si="10"/>
        <v>38.461538461538467</v>
      </c>
      <c r="U22" s="31">
        <f t="shared" si="11"/>
        <v>100</v>
      </c>
      <c r="V22" s="37">
        <f t="shared" si="12"/>
        <v>11.538461538461538</v>
      </c>
      <c r="W22" s="16">
        <f>'Marital Status'!H20</f>
        <v>51.851851851851848</v>
      </c>
      <c r="X22" s="16">
        <f>'Marital Status'!I20</f>
        <v>48.148148148148152</v>
      </c>
      <c r="Y22" s="19">
        <f>'Relationship in Household'!C20</f>
        <v>56.000000000000007</v>
      </c>
      <c r="Z22" s="19">
        <f>'Relationship in Household'!D20</f>
        <v>32</v>
      </c>
      <c r="AA22" s="19">
        <f>'Relationship in Household'!E20</f>
        <v>0</v>
      </c>
      <c r="AB22" s="19">
        <f>'Relationship in Household'!F20</f>
        <v>12</v>
      </c>
      <c r="AC22" s="19">
        <f>'Housing Tenure'!C20</f>
        <v>51.428571428571423</v>
      </c>
      <c r="AD22" s="19">
        <f>'Housing Tenure'!D20</f>
        <v>44.285714285714285</v>
      </c>
      <c r="AE22" s="16">
        <f>Education!F20</f>
        <v>41.379310344827587</v>
      </c>
      <c r="AF22" s="16">
        <f>'Labour force status'!F20</f>
        <v>80.952380952380949</v>
      </c>
      <c r="AG22" s="19">
        <f>Incomes!C20</f>
        <v>540.90909090909088</v>
      </c>
      <c r="AH22" s="16">
        <f>'English fluency'!C20</f>
        <v>0</v>
      </c>
      <c r="AI22" s="16">
        <f>'Indigenous Status'!F20</f>
        <v>0</v>
      </c>
      <c r="AJ22" s="19">
        <f>Religion!J20</f>
        <v>0</v>
      </c>
      <c r="AK22" s="19">
        <f>Religion!K20</f>
        <v>54.098360655737707</v>
      </c>
      <c r="AL22" s="19">
        <f>Religion!L20</f>
        <v>0</v>
      </c>
      <c r="AM22" s="19">
        <f>Religion!M20</f>
        <v>0</v>
      </c>
      <c r="AN22" s="19">
        <f>Religion!N20</f>
        <v>0</v>
      </c>
      <c r="AO22" s="19">
        <f>Religion!O20</f>
        <v>0</v>
      </c>
      <c r="AP22" s="19">
        <f>Religion!P20</f>
        <v>45.901639344262293</v>
      </c>
      <c r="AQ22" s="43">
        <f>Birthplace!C20</f>
        <v>22</v>
      </c>
      <c r="AR22" s="43">
        <f>Birthplace!D20</f>
        <v>0</v>
      </c>
      <c r="AS22" s="43">
        <f>Birthplace!E20</f>
        <v>0</v>
      </c>
      <c r="AT22" s="43">
        <f>Birthplace!F20</f>
        <v>0</v>
      </c>
      <c r="AU22" s="43">
        <f>Birthplace!G20</f>
        <v>0</v>
      </c>
      <c r="AV22" s="43">
        <f>Birthplace!H20</f>
        <v>0</v>
      </c>
      <c r="AW22" s="43">
        <f>Birthplace!I20</f>
        <v>0</v>
      </c>
      <c r="AX22" s="43">
        <f>Birthplace!J20</f>
        <v>0</v>
      </c>
      <c r="AY22" s="43">
        <f>Birthplace!K20</f>
        <v>0</v>
      </c>
      <c r="AZ22" s="43">
        <f>Birthplace!L20</f>
        <v>0</v>
      </c>
      <c r="BA22" s="43">
        <f>Birthplace!M20</f>
        <v>0</v>
      </c>
      <c r="BB22" s="43">
        <f>Birthplace!N20</f>
        <v>0</v>
      </c>
      <c r="BC22" s="43">
        <f>Birthplace!O20</f>
        <v>0</v>
      </c>
      <c r="BD22" s="43">
        <f>Birthplace!P20</f>
        <v>0</v>
      </c>
      <c r="BE22" s="43">
        <f>Birthplace!Q20</f>
        <v>0</v>
      </c>
      <c r="BF22" s="43">
        <f>Birthplace!R20</f>
        <v>0</v>
      </c>
      <c r="BG22" s="43">
        <f>Birthplace!S20</f>
        <v>0</v>
      </c>
      <c r="BH22" s="43">
        <f>Birthplace!T20</f>
        <v>0</v>
      </c>
      <c r="BI22" s="43">
        <f>Birthplace!U20</f>
        <v>0</v>
      </c>
      <c r="BJ22" s="43">
        <f>Birthplace!V20</f>
        <v>0</v>
      </c>
      <c r="BK22" s="43">
        <v>26</v>
      </c>
      <c r="BL22" s="8">
        <f t="shared" si="13"/>
        <v>84.615384615384613</v>
      </c>
      <c r="BM22" s="8">
        <f t="shared" si="14"/>
        <v>0</v>
      </c>
      <c r="BN22" s="8">
        <f t="shared" si="15"/>
        <v>0</v>
      </c>
      <c r="BO22" s="8">
        <f t="shared" si="16"/>
        <v>0</v>
      </c>
      <c r="BP22" s="8">
        <f t="shared" si="17"/>
        <v>0</v>
      </c>
      <c r="BQ22" s="8">
        <f t="shared" si="18"/>
        <v>0</v>
      </c>
      <c r="BR22" s="8">
        <f t="shared" si="19"/>
        <v>0</v>
      </c>
      <c r="BS22" s="8">
        <f t="shared" si="20"/>
        <v>0</v>
      </c>
      <c r="BT22" s="8">
        <f t="shared" si="21"/>
        <v>0</v>
      </c>
      <c r="BU22" s="8">
        <f t="shared" si="22"/>
        <v>0</v>
      </c>
      <c r="BV22" s="8">
        <f t="shared" si="23"/>
        <v>0</v>
      </c>
      <c r="BW22" s="8">
        <f t="shared" si="24"/>
        <v>0</v>
      </c>
      <c r="BX22" s="8">
        <f t="shared" si="25"/>
        <v>0</v>
      </c>
      <c r="BY22" s="8">
        <f t="shared" si="26"/>
        <v>0</v>
      </c>
      <c r="BZ22" s="8">
        <f t="shared" si="27"/>
        <v>0</v>
      </c>
      <c r="CA22" s="8">
        <f t="shared" si="28"/>
        <v>0</v>
      </c>
      <c r="CB22" s="8">
        <f t="shared" si="29"/>
        <v>0</v>
      </c>
      <c r="CC22" s="8">
        <f t="shared" si="30"/>
        <v>0</v>
      </c>
      <c r="CD22" s="8">
        <f t="shared" si="31"/>
        <v>0</v>
      </c>
      <c r="CE22" s="8">
        <f t="shared" si="32"/>
        <v>0</v>
      </c>
      <c r="CF22" s="8">
        <v>100</v>
      </c>
    </row>
    <row r="23" spans="1:84" x14ac:dyDescent="0.4">
      <c r="A23" s="38">
        <v>17</v>
      </c>
      <c r="B23" s="29" t="s">
        <v>55</v>
      </c>
      <c r="C23" s="29">
        <f>Age!C22</f>
        <v>0</v>
      </c>
      <c r="D23" s="29">
        <f>Age!D22</f>
        <v>0</v>
      </c>
      <c r="E23" s="29">
        <f>Age!E22</f>
        <v>0</v>
      </c>
      <c r="F23" s="29">
        <f>Age!F22</f>
        <v>0</v>
      </c>
      <c r="G23" s="29">
        <f>Age!G22</f>
        <v>0</v>
      </c>
      <c r="H23" s="29">
        <f>Age!H22</f>
        <v>0</v>
      </c>
      <c r="I23" s="29">
        <f>Age!I22</f>
        <v>4</v>
      </c>
      <c r="J23" s="29">
        <f>Age!J22</f>
        <v>10</v>
      </c>
      <c r="K23" s="29">
        <f>Age!K22</f>
        <v>14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0</v>
      </c>
      <c r="S23" s="31">
        <f t="shared" si="9"/>
        <v>28.571428571428569</v>
      </c>
      <c r="T23" s="31">
        <f t="shared" si="10"/>
        <v>71.428571428571431</v>
      </c>
      <c r="U23" s="31">
        <f t="shared" si="11"/>
        <v>100</v>
      </c>
      <c r="V23" s="37">
        <f t="shared" si="12"/>
        <v>0</v>
      </c>
      <c r="W23" s="16">
        <f>'Marital Status'!H21</f>
        <v>70</v>
      </c>
      <c r="X23" s="16">
        <f>'Marital Status'!I21</f>
        <v>30</v>
      </c>
      <c r="Y23" s="19">
        <f>'Relationship in Household'!C21</f>
        <v>63.636363636363633</v>
      </c>
      <c r="Z23" s="19">
        <f>'Relationship in Household'!D21</f>
        <v>36.363636363636367</v>
      </c>
      <c r="AA23" s="19">
        <f>'Relationship in Household'!E21</f>
        <v>0</v>
      </c>
      <c r="AB23" s="19">
        <f>'Relationship in Household'!F21</f>
        <v>0</v>
      </c>
      <c r="AC23" s="19">
        <f>'Housing Tenure'!C21</f>
        <v>55.769230769230774</v>
      </c>
      <c r="AD23" s="19">
        <f>'Housing Tenure'!D21</f>
        <v>34.615384615384613</v>
      </c>
      <c r="AE23" s="16">
        <f>Education!F21</f>
        <v>41.666666666666671</v>
      </c>
      <c r="AF23" s="16">
        <f>'Labour force status'!F21</f>
        <v>76.923076923076934</v>
      </c>
      <c r="AG23" s="19">
        <f>Incomes!C21</f>
        <v>480</v>
      </c>
      <c r="AH23" s="16">
        <f>'English fluency'!C21</f>
        <v>0</v>
      </c>
      <c r="AI23" s="16">
        <f>'Indigenous Status'!F21</f>
        <v>0</v>
      </c>
      <c r="AJ23" s="19">
        <f>Religion!J21</f>
        <v>0</v>
      </c>
      <c r="AK23" s="19">
        <f>Religion!K21</f>
        <v>61.224489795918366</v>
      </c>
      <c r="AL23" s="19">
        <f>Religion!L21</f>
        <v>0</v>
      </c>
      <c r="AM23" s="19">
        <f>Religion!M21</f>
        <v>0</v>
      </c>
      <c r="AN23" s="19">
        <f>Religion!N21</f>
        <v>0</v>
      </c>
      <c r="AO23" s="19">
        <f>Religion!O21</f>
        <v>0</v>
      </c>
      <c r="AP23" s="19">
        <f>Religion!P21</f>
        <v>38.775510204081634</v>
      </c>
      <c r="AQ23" s="43">
        <f>Birthplace!C21</f>
        <v>13</v>
      </c>
      <c r="AR23" s="43">
        <f>Birthplace!D21</f>
        <v>3</v>
      </c>
      <c r="AS23" s="43">
        <f>Birthplace!E21</f>
        <v>0</v>
      </c>
      <c r="AT23" s="43">
        <f>Birthplace!F21</f>
        <v>0</v>
      </c>
      <c r="AU23" s="43">
        <f>Birthplace!G21</f>
        <v>0</v>
      </c>
      <c r="AV23" s="43">
        <f>Birthplace!H21</f>
        <v>0</v>
      </c>
      <c r="AW23" s="43">
        <f>Birthplace!I21</f>
        <v>0</v>
      </c>
      <c r="AX23" s="43">
        <f>Birthplace!J21</f>
        <v>0</v>
      </c>
      <c r="AY23" s="43">
        <f>Birthplace!K21</f>
        <v>0</v>
      </c>
      <c r="AZ23" s="43">
        <f>Birthplace!L21</f>
        <v>0</v>
      </c>
      <c r="BA23" s="43">
        <f>Birthplace!M21</f>
        <v>0</v>
      </c>
      <c r="BB23" s="43">
        <f>Birthplace!N21</f>
        <v>0</v>
      </c>
      <c r="BC23" s="43">
        <f>Birthplace!O21</f>
        <v>0</v>
      </c>
      <c r="BD23" s="43">
        <f>Birthplace!P21</f>
        <v>0</v>
      </c>
      <c r="BE23" s="43">
        <f>Birthplace!Q21</f>
        <v>0</v>
      </c>
      <c r="BF23" s="43">
        <f>Birthplace!R21</f>
        <v>0</v>
      </c>
      <c r="BG23" s="43">
        <f>Birthplace!S21</f>
        <v>0</v>
      </c>
      <c r="BH23" s="43">
        <f>Birthplace!T21</f>
        <v>0</v>
      </c>
      <c r="BI23" s="43">
        <f>Birthplace!U21</f>
        <v>0</v>
      </c>
      <c r="BJ23" s="43">
        <f>Birthplace!V21</f>
        <v>0</v>
      </c>
      <c r="BK23" s="43">
        <v>14</v>
      </c>
      <c r="BL23" s="8">
        <f t="shared" si="13"/>
        <v>92.857142857142861</v>
      </c>
      <c r="BM23" s="8">
        <f t="shared" si="14"/>
        <v>21.428571428571427</v>
      </c>
      <c r="BN23" s="8">
        <f t="shared" si="15"/>
        <v>0</v>
      </c>
      <c r="BO23" s="8">
        <f t="shared" si="16"/>
        <v>0</v>
      </c>
      <c r="BP23" s="8">
        <f t="shared" si="17"/>
        <v>0</v>
      </c>
      <c r="BQ23" s="8">
        <f t="shared" si="18"/>
        <v>0</v>
      </c>
      <c r="BR23" s="8">
        <f t="shared" si="19"/>
        <v>0</v>
      </c>
      <c r="BS23" s="8">
        <f t="shared" si="20"/>
        <v>0</v>
      </c>
      <c r="BT23" s="8">
        <f t="shared" si="21"/>
        <v>0</v>
      </c>
      <c r="BU23" s="8">
        <f t="shared" si="22"/>
        <v>0</v>
      </c>
      <c r="BV23" s="8">
        <f t="shared" si="23"/>
        <v>0</v>
      </c>
      <c r="BW23" s="8">
        <f t="shared" si="24"/>
        <v>0</v>
      </c>
      <c r="BX23" s="8">
        <f t="shared" si="25"/>
        <v>0</v>
      </c>
      <c r="BY23" s="8">
        <f t="shared" si="26"/>
        <v>0</v>
      </c>
      <c r="BZ23" s="8">
        <f t="shared" si="27"/>
        <v>0</v>
      </c>
      <c r="CA23" s="8">
        <f t="shared" si="28"/>
        <v>0</v>
      </c>
      <c r="CB23" s="8">
        <f t="shared" si="29"/>
        <v>0</v>
      </c>
      <c r="CC23" s="8">
        <f t="shared" si="30"/>
        <v>0</v>
      </c>
      <c r="CD23" s="8">
        <f t="shared" si="31"/>
        <v>0</v>
      </c>
      <c r="CE23" s="8">
        <f t="shared" si="32"/>
        <v>0</v>
      </c>
      <c r="CF23" s="8">
        <v>100</v>
      </c>
    </row>
    <row r="24" spans="1:84" x14ac:dyDescent="0.4">
      <c r="A24" s="38">
        <v>18</v>
      </c>
      <c r="B24" s="29" t="s">
        <v>14</v>
      </c>
      <c r="C24" s="29">
        <f>Age!C23</f>
        <v>0</v>
      </c>
      <c r="D24" s="29">
        <f>Age!D23</f>
        <v>0</v>
      </c>
      <c r="E24" s="29">
        <f>Age!E23</f>
        <v>0</v>
      </c>
      <c r="F24" s="29">
        <f>Age!F23</f>
        <v>0</v>
      </c>
      <c r="G24" s="29">
        <f>Age!G23</f>
        <v>0</v>
      </c>
      <c r="H24" s="29">
        <f>Age!H23</f>
        <v>5</v>
      </c>
      <c r="I24" s="29">
        <f>Age!I23</f>
        <v>13</v>
      </c>
      <c r="J24" s="29">
        <f>Age!J23</f>
        <v>19</v>
      </c>
      <c r="K24" s="29">
        <f>Age!K23</f>
        <v>37</v>
      </c>
      <c r="L24" s="36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0</v>
      </c>
      <c r="R24" s="31">
        <f t="shared" si="8"/>
        <v>13.513513513513514</v>
      </c>
      <c r="S24" s="31">
        <f t="shared" si="9"/>
        <v>35.135135135135137</v>
      </c>
      <c r="T24" s="31">
        <f t="shared" si="10"/>
        <v>51.351351351351347</v>
      </c>
      <c r="U24" s="31">
        <f t="shared" si="11"/>
        <v>100</v>
      </c>
      <c r="V24" s="37">
        <f t="shared" si="12"/>
        <v>0</v>
      </c>
      <c r="W24" s="16">
        <f>'Marital Status'!H22</f>
        <v>48.936170212765958</v>
      </c>
      <c r="X24" s="16">
        <f>'Marital Status'!I22</f>
        <v>51.063829787234042</v>
      </c>
      <c r="Y24" s="19">
        <f>'Relationship in Household'!C22</f>
        <v>53.488372093023251</v>
      </c>
      <c r="Z24" s="19">
        <f>'Relationship in Household'!D22</f>
        <v>30.232558139534881</v>
      </c>
      <c r="AA24" s="19">
        <f>'Relationship in Household'!E22</f>
        <v>0</v>
      </c>
      <c r="AB24" s="19">
        <f>'Relationship in Household'!F22</f>
        <v>0</v>
      </c>
      <c r="AC24" s="19">
        <f>'Housing Tenure'!C22</f>
        <v>47.560975609756099</v>
      </c>
      <c r="AD24" s="19">
        <f>'Housing Tenure'!D22</f>
        <v>52.439024390243901</v>
      </c>
      <c r="AE24" s="16">
        <f>Education!F22</f>
        <v>34.146341463414636</v>
      </c>
      <c r="AF24" s="16">
        <f>'Labour force status'!F22</f>
        <v>81.818181818181827</v>
      </c>
      <c r="AG24" s="19">
        <f>Incomes!C22</f>
        <v>564.28571428571422</v>
      </c>
      <c r="AH24" s="16">
        <f>'English fluency'!C22</f>
        <v>8.8888888888888893</v>
      </c>
      <c r="AI24" s="16">
        <f>'Indigenous Status'!F22</f>
        <v>13.157894736842104</v>
      </c>
      <c r="AJ24" s="19">
        <f>Religion!J22</f>
        <v>2.2388059701492535</v>
      </c>
      <c r="AK24" s="19">
        <f>Religion!K22</f>
        <v>38.059701492537314</v>
      </c>
      <c r="AL24" s="19">
        <f>Religion!L22</f>
        <v>0</v>
      </c>
      <c r="AM24" s="19">
        <f>Religion!M22</f>
        <v>25.373134328358208</v>
      </c>
      <c r="AN24" s="19">
        <f>Religion!N22</f>
        <v>0</v>
      </c>
      <c r="AO24" s="19">
        <f>Religion!O22</f>
        <v>8.2089552238805972</v>
      </c>
      <c r="AP24" s="19">
        <f>Religion!P22</f>
        <v>26.119402985074625</v>
      </c>
      <c r="AQ24" s="43">
        <f>Birthplace!C22</f>
        <v>27</v>
      </c>
      <c r="AR24" s="43">
        <f>Birthplace!D22</f>
        <v>0</v>
      </c>
      <c r="AS24" s="43">
        <f>Birthplace!E22</f>
        <v>0</v>
      </c>
      <c r="AT24" s="43">
        <f>Birthplace!F22</f>
        <v>0</v>
      </c>
      <c r="AU24" s="43">
        <f>Birthplace!G22</f>
        <v>0</v>
      </c>
      <c r="AV24" s="43">
        <f>Birthplace!H22</f>
        <v>0</v>
      </c>
      <c r="AW24" s="43">
        <f>Birthplace!I22</f>
        <v>0</v>
      </c>
      <c r="AX24" s="43">
        <f>Birthplace!J22</f>
        <v>0</v>
      </c>
      <c r="AY24" s="43">
        <f>Birthplace!K22</f>
        <v>5</v>
      </c>
      <c r="AZ24" s="43">
        <f>Birthplace!L22</f>
        <v>0</v>
      </c>
      <c r="BA24" s="43">
        <f>Birthplace!M22</f>
        <v>0</v>
      </c>
      <c r="BB24" s="43">
        <f>Birthplace!N22</f>
        <v>0</v>
      </c>
      <c r="BC24" s="43">
        <f>Birthplace!O22</f>
        <v>0</v>
      </c>
      <c r="BD24" s="43">
        <f>Birthplace!P22</f>
        <v>0</v>
      </c>
      <c r="BE24" s="43">
        <f>Birthplace!Q22</f>
        <v>0</v>
      </c>
      <c r="BF24" s="43">
        <f>Birthplace!R22</f>
        <v>0</v>
      </c>
      <c r="BG24" s="43">
        <f>Birthplace!S22</f>
        <v>0</v>
      </c>
      <c r="BH24" s="43">
        <f>Birthplace!T22</f>
        <v>0</v>
      </c>
      <c r="BI24" s="43">
        <f>Birthplace!U22</f>
        <v>0</v>
      </c>
      <c r="BJ24" s="43">
        <f>Birthplace!V22</f>
        <v>0</v>
      </c>
      <c r="BK24" s="43">
        <v>37</v>
      </c>
      <c r="BL24" s="8">
        <f t="shared" si="13"/>
        <v>72.972972972972968</v>
      </c>
      <c r="BM24" s="8">
        <f t="shared" si="14"/>
        <v>0</v>
      </c>
      <c r="BN24" s="8">
        <f t="shared" si="15"/>
        <v>0</v>
      </c>
      <c r="BO24" s="8">
        <f t="shared" si="16"/>
        <v>0</v>
      </c>
      <c r="BP24" s="8">
        <f t="shared" si="17"/>
        <v>0</v>
      </c>
      <c r="BQ24" s="8">
        <f t="shared" si="18"/>
        <v>0</v>
      </c>
      <c r="BR24" s="8">
        <f t="shared" si="19"/>
        <v>0</v>
      </c>
      <c r="BS24" s="8">
        <f t="shared" si="20"/>
        <v>0</v>
      </c>
      <c r="BT24" s="8">
        <f t="shared" si="21"/>
        <v>13.513513513513514</v>
      </c>
      <c r="BU24" s="8">
        <f t="shared" si="22"/>
        <v>0</v>
      </c>
      <c r="BV24" s="8">
        <f t="shared" si="23"/>
        <v>0</v>
      </c>
      <c r="BW24" s="8">
        <f t="shared" si="24"/>
        <v>0</v>
      </c>
      <c r="BX24" s="8">
        <f t="shared" si="25"/>
        <v>0</v>
      </c>
      <c r="BY24" s="8">
        <f t="shared" si="26"/>
        <v>0</v>
      </c>
      <c r="BZ24" s="8">
        <f t="shared" si="27"/>
        <v>0</v>
      </c>
      <c r="CA24" s="8">
        <f t="shared" si="28"/>
        <v>0</v>
      </c>
      <c r="CB24" s="8">
        <f t="shared" si="29"/>
        <v>0</v>
      </c>
      <c r="CC24" s="8">
        <f t="shared" si="30"/>
        <v>0</v>
      </c>
      <c r="CD24" s="8">
        <f t="shared" si="31"/>
        <v>0</v>
      </c>
      <c r="CE24" s="8">
        <f t="shared" si="32"/>
        <v>0</v>
      </c>
      <c r="CF24" s="8">
        <v>100</v>
      </c>
    </row>
    <row r="25" spans="1:84" x14ac:dyDescent="0.4">
      <c r="A25" s="38">
        <v>19</v>
      </c>
      <c r="B25" s="29" t="s">
        <v>56</v>
      </c>
      <c r="C25" s="29">
        <f>Age!C24</f>
        <v>0</v>
      </c>
      <c r="D25" s="29">
        <f>Age!D24</f>
        <v>0</v>
      </c>
      <c r="E25" s="29">
        <f>Age!E24</f>
        <v>0</v>
      </c>
      <c r="F25" s="29">
        <f>Age!F24</f>
        <v>0</v>
      </c>
      <c r="G25" s="29">
        <f>Age!G24</f>
        <v>6</v>
      </c>
      <c r="H25" s="29">
        <f>Age!H24</f>
        <v>10</v>
      </c>
      <c r="I25" s="29">
        <f>Age!I24</f>
        <v>13</v>
      </c>
      <c r="J25" s="29">
        <f>Age!J24</f>
        <v>26</v>
      </c>
      <c r="K25" s="29">
        <f>Age!K24</f>
        <v>55</v>
      </c>
      <c r="L25" s="36">
        <f t="shared" si="2"/>
        <v>6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1">
        <f t="shared" si="7"/>
        <v>10.909090909090908</v>
      </c>
      <c r="R25" s="31">
        <f t="shared" si="8"/>
        <v>18.181818181818183</v>
      </c>
      <c r="S25" s="31">
        <f t="shared" si="9"/>
        <v>23.636363636363637</v>
      </c>
      <c r="T25" s="31">
        <f t="shared" si="10"/>
        <v>47.272727272727273</v>
      </c>
      <c r="U25" s="31">
        <f t="shared" si="11"/>
        <v>100</v>
      </c>
      <c r="V25" s="37">
        <f t="shared" si="12"/>
        <v>10.909090909090908</v>
      </c>
      <c r="W25" s="16">
        <f>'Marital Status'!H23</f>
        <v>36.666666666666664</v>
      </c>
      <c r="X25" s="16">
        <f>'Marital Status'!I23</f>
        <v>63.333333333333336</v>
      </c>
      <c r="Y25" s="19">
        <f>'Relationship in Household'!C23</f>
        <v>40.74074074074074</v>
      </c>
      <c r="Z25" s="19">
        <f>'Relationship in Household'!D23</f>
        <v>38.888888888888893</v>
      </c>
      <c r="AA25" s="19">
        <f>'Relationship in Household'!E23</f>
        <v>0</v>
      </c>
      <c r="AB25" s="19">
        <f>'Relationship in Household'!F23</f>
        <v>11.111111111111111</v>
      </c>
      <c r="AC25" s="19">
        <f>'Housing Tenure'!C23</f>
        <v>52</v>
      </c>
      <c r="AD25" s="19">
        <f>'Housing Tenure'!D23</f>
        <v>50.666666666666671</v>
      </c>
      <c r="AE25" s="16">
        <f>Education!F23</f>
        <v>40.983606557377051</v>
      </c>
      <c r="AF25" s="16">
        <f>'Labour force status'!F23</f>
        <v>65</v>
      </c>
      <c r="AG25" s="19">
        <f>Incomes!C23</f>
        <v>520.4545454545455</v>
      </c>
      <c r="AH25" s="16">
        <f>'English fluency'!C23</f>
        <v>0</v>
      </c>
      <c r="AI25" s="16">
        <f>'Indigenous Status'!F23</f>
        <v>25.757575757575758</v>
      </c>
      <c r="AJ25" s="19">
        <f>Religion!J23</f>
        <v>0</v>
      </c>
      <c r="AK25" s="19">
        <f>Religion!K23</f>
        <v>36.44859813084112</v>
      </c>
      <c r="AL25" s="19">
        <f>Religion!L23</f>
        <v>0</v>
      </c>
      <c r="AM25" s="19">
        <f>Religion!M23</f>
        <v>0</v>
      </c>
      <c r="AN25" s="19">
        <f>Religion!N23</f>
        <v>0</v>
      </c>
      <c r="AO25" s="19">
        <f>Religion!O23</f>
        <v>0</v>
      </c>
      <c r="AP25" s="19">
        <f>Religion!P23</f>
        <v>63.551401869158873</v>
      </c>
      <c r="AQ25" s="43">
        <f>Birthplace!C23</f>
        <v>60</v>
      </c>
      <c r="AR25" s="43">
        <f>Birthplace!D23</f>
        <v>0</v>
      </c>
      <c r="AS25" s="43">
        <f>Birthplace!E23</f>
        <v>0</v>
      </c>
      <c r="AT25" s="43">
        <f>Birthplace!F23</f>
        <v>0</v>
      </c>
      <c r="AU25" s="43">
        <f>Birthplace!G23</f>
        <v>0</v>
      </c>
      <c r="AV25" s="43">
        <f>Birthplace!H23</f>
        <v>0</v>
      </c>
      <c r="AW25" s="43">
        <f>Birthplace!I23</f>
        <v>0</v>
      </c>
      <c r="AX25" s="43">
        <f>Birthplace!J23</f>
        <v>0</v>
      </c>
      <c r="AY25" s="43">
        <f>Birthplace!K23</f>
        <v>0</v>
      </c>
      <c r="AZ25" s="43">
        <f>Birthplace!L23</f>
        <v>0</v>
      </c>
      <c r="BA25" s="43">
        <f>Birthplace!M23</f>
        <v>0</v>
      </c>
      <c r="BB25" s="43">
        <f>Birthplace!N23</f>
        <v>0</v>
      </c>
      <c r="BC25" s="43">
        <f>Birthplace!O23</f>
        <v>0</v>
      </c>
      <c r="BD25" s="43">
        <f>Birthplace!P23</f>
        <v>0</v>
      </c>
      <c r="BE25" s="43">
        <f>Birthplace!Q23</f>
        <v>0</v>
      </c>
      <c r="BF25" s="43">
        <f>Birthplace!R23</f>
        <v>0</v>
      </c>
      <c r="BG25" s="43">
        <f>Birthplace!S23</f>
        <v>0</v>
      </c>
      <c r="BH25" s="43">
        <f>Birthplace!T23</f>
        <v>0</v>
      </c>
      <c r="BI25" s="43">
        <f>Birthplace!U23</f>
        <v>0</v>
      </c>
      <c r="BJ25" s="43">
        <f>Birthplace!V23</f>
        <v>0</v>
      </c>
      <c r="BK25" s="43">
        <v>55</v>
      </c>
      <c r="BL25" s="8">
        <f t="shared" si="13"/>
        <v>109.09090909090908</v>
      </c>
      <c r="BM25" s="8">
        <f t="shared" si="14"/>
        <v>0</v>
      </c>
      <c r="BN25" s="8">
        <f t="shared" si="15"/>
        <v>0</v>
      </c>
      <c r="BO25" s="8">
        <f t="shared" si="16"/>
        <v>0</v>
      </c>
      <c r="BP25" s="8">
        <f t="shared" si="17"/>
        <v>0</v>
      </c>
      <c r="BQ25" s="8">
        <f t="shared" si="18"/>
        <v>0</v>
      </c>
      <c r="BR25" s="8">
        <f t="shared" si="19"/>
        <v>0</v>
      </c>
      <c r="BS25" s="8">
        <f t="shared" si="20"/>
        <v>0</v>
      </c>
      <c r="BT25" s="8">
        <f t="shared" si="21"/>
        <v>0</v>
      </c>
      <c r="BU25" s="8">
        <f t="shared" si="22"/>
        <v>0</v>
      </c>
      <c r="BV25" s="8">
        <f t="shared" si="23"/>
        <v>0</v>
      </c>
      <c r="BW25" s="8">
        <f t="shared" si="24"/>
        <v>0</v>
      </c>
      <c r="BX25" s="8">
        <f t="shared" si="25"/>
        <v>0</v>
      </c>
      <c r="BY25" s="8">
        <f t="shared" si="26"/>
        <v>0</v>
      </c>
      <c r="BZ25" s="8">
        <f t="shared" si="27"/>
        <v>0</v>
      </c>
      <c r="CA25" s="8">
        <f t="shared" si="28"/>
        <v>0</v>
      </c>
      <c r="CB25" s="8">
        <f t="shared" si="29"/>
        <v>0</v>
      </c>
      <c r="CC25" s="8">
        <f t="shared" si="30"/>
        <v>0</v>
      </c>
      <c r="CD25" s="8">
        <f t="shared" si="31"/>
        <v>0</v>
      </c>
      <c r="CE25" s="8">
        <f t="shared" si="32"/>
        <v>0</v>
      </c>
      <c r="CF25" s="8">
        <v>100</v>
      </c>
    </row>
    <row r="26" spans="1:84" x14ac:dyDescent="0.4">
      <c r="A26" s="38">
        <v>20</v>
      </c>
      <c r="B26" s="29" t="s">
        <v>15</v>
      </c>
      <c r="C26" s="29">
        <f>Age!C25</f>
        <v>0</v>
      </c>
      <c r="D26" s="29">
        <f>Age!D25</f>
        <v>3</v>
      </c>
      <c r="E26" s="29">
        <f>Age!E25</f>
        <v>0</v>
      </c>
      <c r="F26" s="29">
        <f>Age!F25</f>
        <v>4</v>
      </c>
      <c r="G26" s="29">
        <f>Age!G25</f>
        <v>6</v>
      </c>
      <c r="H26" s="29">
        <f>Age!H25</f>
        <v>17</v>
      </c>
      <c r="I26" s="29">
        <f>Age!I25</f>
        <v>29</v>
      </c>
      <c r="J26" s="29">
        <f>Age!J25</f>
        <v>30</v>
      </c>
      <c r="K26" s="29">
        <f>Age!K25</f>
        <v>89</v>
      </c>
      <c r="L26" s="36">
        <f t="shared" si="2"/>
        <v>13</v>
      </c>
      <c r="M26" s="31">
        <f t="shared" si="3"/>
        <v>0</v>
      </c>
      <c r="N26" s="31">
        <f t="shared" si="4"/>
        <v>3.3707865168539324</v>
      </c>
      <c r="O26" s="31">
        <f t="shared" si="5"/>
        <v>0</v>
      </c>
      <c r="P26" s="31">
        <f t="shared" si="6"/>
        <v>4.4943820224719104</v>
      </c>
      <c r="Q26" s="31">
        <f t="shared" si="7"/>
        <v>6.7415730337078648</v>
      </c>
      <c r="R26" s="31">
        <f t="shared" si="8"/>
        <v>19.101123595505616</v>
      </c>
      <c r="S26" s="31">
        <f t="shared" si="9"/>
        <v>32.584269662921351</v>
      </c>
      <c r="T26" s="31">
        <f t="shared" si="10"/>
        <v>33.707865168539328</v>
      </c>
      <c r="U26" s="31">
        <f t="shared" si="11"/>
        <v>100.00000000000001</v>
      </c>
      <c r="V26" s="37">
        <f t="shared" si="12"/>
        <v>14.606741573033707</v>
      </c>
      <c r="W26" s="16">
        <f>'Marital Status'!H24</f>
        <v>25.842696629213485</v>
      </c>
      <c r="X26" s="16">
        <f>'Marital Status'!I24</f>
        <v>74.157303370786508</v>
      </c>
      <c r="Y26" s="19">
        <f>'Relationship in Household'!C24</f>
        <v>31.944444444444443</v>
      </c>
      <c r="Z26" s="19">
        <f>'Relationship in Household'!D24</f>
        <v>62.5</v>
      </c>
      <c r="AA26" s="19">
        <f>'Relationship in Household'!E24</f>
        <v>4.1666666666666661</v>
      </c>
      <c r="AB26" s="19">
        <f>'Relationship in Household'!F24</f>
        <v>0</v>
      </c>
      <c r="AC26" s="19">
        <f>'Housing Tenure'!C24</f>
        <v>57.377049180327866</v>
      </c>
      <c r="AD26" s="19">
        <f>'Housing Tenure'!D24</f>
        <v>41.967213114754095</v>
      </c>
      <c r="AE26" s="16">
        <f>Education!F24</f>
        <v>37.777777777777779</v>
      </c>
      <c r="AF26" s="16">
        <f>'Labour force status'!F24</f>
        <v>71.739130434782609</v>
      </c>
      <c r="AG26" s="19">
        <f>Incomes!C24</f>
        <v>386.36363636363637</v>
      </c>
      <c r="AH26" s="16">
        <f>'English fluency'!C24</f>
        <v>0</v>
      </c>
      <c r="AI26" s="16">
        <f>'Indigenous Status'!F24</f>
        <v>3.2608695652173911</v>
      </c>
      <c r="AJ26" s="19">
        <f>Religion!J24</f>
        <v>1.4336917562724014</v>
      </c>
      <c r="AK26" s="19">
        <f>Religion!K24</f>
        <v>49.103942652329749</v>
      </c>
      <c r="AL26" s="19">
        <f>Religion!L24</f>
        <v>1.0752688172043012</v>
      </c>
      <c r="AM26" s="19">
        <f>Religion!M24</f>
        <v>1.4336917562724014</v>
      </c>
      <c r="AN26" s="19">
        <f>Religion!N24</f>
        <v>0</v>
      </c>
      <c r="AO26" s="19">
        <f>Religion!O24</f>
        <v>2.5089605734767026</v>
      </c>
      <c r="AP26" s="19">
        <f>Religion!P24</f>
        <v>44.444444444444443</v>
      </c>
      <c r="AQ26" s="43">
        <f>Birthplace!C24</f>
        <v>84</v>
      </c>
      <c r="AR26" s="43">
        <f>Birthplace!D24</f>
        <v>4</v>
      </c>
      <c r="AS26" s="43">
        <f>Birthplace!E24</f>
        <v>0</v>
      </c>
      <c r="AT26" s="43">
        <f>Birthplace!F24</f>
        <v>0</v>
      </c>
      <c r="AU26" s="43">
        <f>Birthplace!G24</f>
        <v>0</v>
      </c>
      <c r="AV26" s="43">
        <f>Birthplace!H24</f>
        <v>0</v>
      </c>
      <c r="AW26" s="43">
        <f>Birthplace!I24</f>
        <v>0</v>
      </c>
      <c r="AX26" s="43">
        <f>Birthplace!J24</f>
        <v>0</v>
      </c>
      <c r="AY26" s="43">
        <f>Birthplace!K24</f>
        <v>0</v>
      </c>
      <c r="AZ26" s="43">
        <f>Birthplace!L24</f>
        <v>0</v>
      </c>
      <c r="BA26" s="43">
        <f>Birthplace!M24</f>
        <v>0</v>
      </c>
      <c r="BB26" s="43">
        <f>Birthplace!N24</f>
        <v>4</v>
      </c>
      <c r="BC26" s="43">
        <f>Birthplace!O24</f>
        <v>0</v>
      </c>
      <c r="BD26" s="43">
        <f>Birthplace!P24</f>
        <v>0</v>
      </c>
      <c r="BE26" s="43">
        <f>Birthplace!Q24</f>
        <v>0</v>
      </c>
      <c r="BF26" s="43">
        <f>Birthplace!R24</f>
        <v>0</v>
      </c>
      <c r="BG26" s="43">
        <f>Birthplace!S24</f>
        <v>0</v>
      </c>
      <c r="BH26" s="43">
        <f>Birthplace!T24</f>
        <v>0</v>
      </c>
      <c r="BI26" s="43">
        <f>Birthplace!U24</f>
        <v>0</v>
      </c>
      <c r="BJ26" s="43">
        <f>Birthplace!V24</f>
        <v>0</v>
      </c>
      <c r="BK26" s="43">
        <v>89</v>
      </c>
      <c r="BL26" s="8">
        <f t="shared" si="13"/>
        <v>94.382022471910105</v>
      </c>
      <c r="BM26" s="8">
        <f t="shared" si="14"/>
        <v>4.4943820224719104</v>
      </c>
      <c r="BN26" s="8">
        <f t="shared" si="15"/>
        <v>0</v>
      </c>
      <c r="BO26" s="8">
        <f t="shared" si="16"/>
        <v>0</v>
      </c>
      <c r="BP26" s="8">
        <f t="shared" si="17"/>
        <v>0</v>
      </c>
      <c r="BQ26" s="8">
        <f t="shared" si="18"/>
        <v>0</v>
      </c>
      <c r="BR26" s="8">
        <f t="shared" si="19"/>
        <v>0</v>
      </c>
      <c r="BS26" s="8">
        <f t="shared" si="20"/>
        <v>0</v>
      </c>
      <c r="BT26" s="8">
        <f t="shared" si="21"/>
        <v>0</v>
      </c>
      <c r="BU26" s="8">
        <f t="shared" si="22"/>
        <v>0</v>
      </c>
      <c r="BV26" s="8">
        <f t="shared" si="23"/>
        <v>0</v>
      </c>
      <c r="BW26" s="8">
        <f t="shared" si="24"/>
        <v>4.4943820224719104</v>
      </c>
      <c r="BX26" s="8">
        <f t="shared" si="25"/>
        <v>0</v>
      </c>
      <c r="BY26" s="8">
        <f t="shared" si="26"/>
        <v>0</v>
      </c>
      <c r="BZ26" s="8">
        <f t="shared" si="27"/>
        <v>0</v>
      </c>
      <c r="CA26" s="8">
        <f t="shared" si="28"/>
        <v>0</v>
      </c>
      <c r="CB26" s="8">
        <f t="shared" si="29"/>
        <v>0</v>
      </c>
      <c r="CC26" s="8">
        <f t="shared" si="30"/>
        <v>0</v>
      </c>
      <c r="CD26" s="8">
        <f t="shared" si="31"/>
        <v>0</v>
      </c>
      <c r="CE26" s="8">
        <f t="shared" si="32"/>
        <v>0</v>
      </c>
      <c r="CF26" s="8">
        <v>100</v>
      </c>
    </row>
    <row r="27" spans="1:84" x14ac:dyDescent="0.4">
      <c r="A27" s="38">
        <v>21</v>
      </c>
      <c r="B27" s="29" t="s">
        <v>57</v>
      </c>
      <c r="C27" s="29">
        <f>Age!C26</f>
        <v>0</v>
      </c>
      <c r="D27" s="29">
        <f>Age!D26</f>
        <v>0</v>
      </c>
      <c r="E27" s="29">
        <f>Age!E26</f>
        <v>0</v>
      </c>
      <c r="F27" s="29">
        <f>Age!F26</f>
        <v>0</v>
      </c>
      <c r="G27" s="29">
        <f>Age!G26</f>
        <v>0</v>
      </c>
      <c r="H27" s="29">
        <f>Age!H26</f>
        <v>4</v>
      </c>
      <c r="I27" s="29">
        <f>Age!I26</f>
        <v>8</v>
      </c>
      <c r="J27" s="29">
        <f>Age!J26</f>
        <v>8</v>
      </c>
      <c r="K27" s="29">
        <f>Age!K26</f>
        <v>20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20</v>
      </c>
      <c r="S27" s="31">
        <f t="shared" si="9"/>
        <v>40</v>
      </c>
      <c r="T27" s="31">
        <f t="shared" si="10"/>
        <v>40</v>
      </c>
      <c r="U27" s="31">
        <f t="shared" si="11"/>
        <v>100</v>
      </c>
      <c r="V27" s="37">
        <f t="shared" si="12"/>
        <v>0</v>
      </c>
      <c r="W27" s="16">
        <f>'Marital Status'!H25</f>
        <v>56.25</v>
      </c>
      <c r="X27" s="16">
        <f>'Marital Status'!I25</f>
        <v>43.75</v>
      </c>
      <c r="Y27" s="19">
        <f>'Relationship in Household'!C25</f>
        <v>56.25</v>
      </c>
      <c r="Z27" s="19">
        <f>'Relationship in Household'!D25</f>
        <v>43.75</v>
      </c>
      <c r="AA27" s="19">
        <f>'Relationship in Household'!E25</f>
        <v>0</v>
      </c>
      <c r="AB27" s="19">
        <f>'Relationship in Household'!F25</f>
        <v>0</v>
      </c>
      <c r="AC27" s="19">
        <f>'Housing Tenure'!C25</f>
        <v>70.731707317073173</v>
      </c>
      <c r="AD27" s="19">
        <f>'Housing Tenure'!D25</f>
        <v>24.390243902439025</v>
      </c>
      <c r="AE27" s="16">
        <f>Education!F25</f>
        <v>44.444444444444443</v>
      </c>
      <c r="AF27" s="16">
        <f>'Labour force status'!F25</f>
        <v>37.5</v>
      </c>
      <c r="AG27" s="19">
        <f>Incomes!C25</f>
        <v>512.5</v>
      </c>
      <c r="AH27" s="16">
        <f>'English fluency'!C25</f>
        <v>0</v>
      </c>
      <c r="AI27" s="16">
        <f>'Indigenous Status'!F25</f>
        <v>0</v>
      </c>
      <c r="AJ27" s="19">
        <f>Religion!J25</f>
        <v>0</v>
      </c>
      <c r="AK27" s="19">
        <f>Religion!K25</f>
        <v>51.851851851851848</v>
      </c>
      <c r="AL27" s="19">
        <f>Religion!L25</f>
        <v>0</v>
      </c>
      <c r="AM27" s="19">
        <f>Religion!M25</f>
        <v>0</v>
      </c>
      <c r="AN27" s="19">
        <f>Religion!N25</f>
        <v>0</v>
      </c>
      <c r="AO27" s="19">
        <f>Religion!O25</f>
        <v>0</v>
      </c>
      <c r="AP27" s="19">
        <f>Religion!P25</f>
        <v>48.148148148148145</v>
      </c>
      <c r="AQ27" s="43">
        <f>Birthplace!C25</f>
        <v>17</v>
      </c>
      <c r="AR27" s="43">
        <f>Birthplace!D25</f>
        <v>0</v>
      </c>
      <c r="AS27" s="43">
        <f>Birthplace!E25</f>
        <v>0</v>
      </c>
      <c r="AT27" s="43">
        <f>Birthplace!F25</f>
        <v>0</v>
      </c>
      <c r="AU27" s="43">
        <f>Birthplace!G25</f>
        <v>0</v>
      </c>
      <c r="AV27" s="43">
        <f>Birthplace!H25</f>
        <v>0</v>
      </c>
      <c r="AW27" s="43">
        <f>Birthplace!I25</f>
        <v>0</v>
      </c>
      <c r="AX27" s="43">
        <f>Birthplace!J25</f>
        <v>0</v>
      </c>
      <c r="AY27" s="43">
        <f>Birthplace!K25</f>
        <v>0</v>
      </c>
      <c r="AZ27" s="43">
        <f>Birthplace!L25</f>
        <v>0</v>
      </c>
      <c r="BA27" s="43">
        <f>Birthplace!M25</f>
        <v>0</v>
      </c>
      <c r="BB27" s="43">
        <f>Birthplace!N25</f>
        <v>0</v>
      </c>
      <c r="BC27" s="43">
        <f>Birthplace!O25</f>
        <v>0</v>
      </c>
      <c r="BD27" s="43">
        <f>Birthplace!P25</f>
        <v>0</v>
      </c>
      <c r="BE27" s="43">
        <f>Birthplace!Q25</f>
        <v>0</v>
      </c>
      <c r="BF27" s="43">
        <f>Birthplace!R25</f>
        <v>0</v>
      </c>
      <c r="BG27" s="43">
        <f>Birthplace!S25</f>
        <v>0</v>
      </c>
      <c r="BH27" s="43">
        <f>Birthplace!T25</f>
        <v>0</v>
      </c>
      <c r="BI27" s="43">
        <f>Birthplace!U25</f>
        <v>0</v>
      </c>
      <c r="BJ27" s="43">
        <f>Birthplace!V25</f>
        <v>0</v>
      </c>
      <c r="BK27" s="43">
        <v>20</v>
      </c>
      <c r="BL27" s="8">
        <f t="shared" si="13"/>
        <v>85</v>
      </c>
      <c r="BM27" s="8">
        <f t="shared" si="14"/>
        <v>0</v>
      </c>
      <c r="BN27" s="8">
        <f t="shared" si="15"/>
        <v>0</v>
      </c>
      <c r="BO27" s="8">
        <f t="shared" si="16"/>
        <v>0</v>
      </c>
      <c r="BP27" s="8">
        <f t="shared" si="17"/>
        <v>0</v>
      </c>
      <c r="BQ27" s="8">
        <f t="shared" si="18"/>
        <v>0</v>
      </c>
      <c r="BR27" s="8">
        <f t="shared" si="19"/>
        <v>0</v>
      </c>
      <c r="BS27" s="8">
        <f t="shared" si="20"/>
        <v>0</v>
      </c>
      <c r="BT27" s="8">
        <f t="shared" si="21"/>
        <v>0</v>
      </c>
      <c r="BU27" s="8">
        <f t="shared" si="22"/>
        <v>0</v>
      </c>
      <c r="BV27" s="8">
        <f t="shared" si="23"/>
        <v>0</v>
      </c>
      <c r="BW27" s="8">
        <f t="shared" si="24"/>
        <v>0</v>
      </c>
      <c r="BX27" s="8">
        <f t="shared" si="25"/>
        <v>0</v>
      </c>
      <c r="BY27" s="8">
        <f t="shared" si="26"/>
        <v>0</v>
      </c>
      <c r="BZ27" s="8">
        <f t="shared" si="27"/>
        <v>0</v>
      </c>
      <c r="CA27" s="8">
        <f t="shared" si="28"/>
        <v>0</v>
      </c>
      <c r="CB27" s="8">
        <f t="shared" si="29"/>
        <v>0</v>
      </c>
      <c r="CC27" s="8">
        <f t="shared" si="30"/>
        <v>0</v>
      </c>
      <c r="CD27" s="8">
        <f t="shared" si="31"/>
        <v>0</v>
      </c>
      <c r="CE27" s="8">
        <f t="shared" si="32"/>
        <v>0</v>
      </c>
      <c r="CF27" s="8">
        <v>100</v>
      </c>
    </row>
    <row r="28" spans="1:84" x14ac:dyDescent="0.4">
      <c r="A28" s="38">
        <v>22</v>
      </c>
      <c r="B28" s="29" t="s">
        <v>16</v>
      </c>
      <c r="C28" s="29">
        <f>Age!C27</f>
        <v>0</v>
      </c>
      <c r="D28" s="29">
        <f>Age!D27</f>
        <v>0</v>
      </c>
      <c r="E28" s="29">
        <f>Age!E27</f>
        <v>0</v>
      </c>
      <c r="F28" s="29">
        <f>Age!F27</f>
        <v>0</v>
      </c>
      <c r="G28" s="29">
        <f>Age!G27</f>
        <v>0</v>
      </c>
      <c r="H28" s="29">
        <f>Age!H27</f>
        <v>3</v>
      </c>
      <c r="I28" s="29">
        <f>Age!I27</f>
        <v>3</v>
      </c>
      <c r="J28" s="29">
        <f>Age!J27</f>
        <v>23</v>
      </c>
      <c r="K28" s="29">
        <f>Age!K27</f>
        <v>29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10.344827586206897</v>
      </c>
      <c r="S28" s="31">
        <f t="shared" si="9"/>
        <v>10.344827586206897</v>
      </c>
      <c r="T28" s="31">
        <f t="shared" si="10"/>
        <v>79.310344827586206</v>
      </c>
      <c r="U28" s="31">
        <f t="shared" si="11"/>
        <v>100</v>
      </c>
      <c r="V28" s="37">
        <f t="shared" si="12"/>
        <v>0</v>
      </c>
      <c r="W28" s="16">
        <f>'Marital Status'!H26</f>
        <v>67.857142857142861</v>
      </c>
      <c r="X28" s="16">
        <f>'Marital Status'!I26</f>
        <v>32.142857142857139</v>
      </c>
      <c r="Y28" s="19">
        <f>'Relationship in Household'!C26</f>
        <v>76</v>
      </c>
      <c r="Z28" s="19">
        <f>'Relationship in Household'!D26</f>
        <v>12</v>
      </c>
      <c r="AA28" s="19">
        <f>'Relationship in Household'!E26</f>
        <v>0</v>
      </c>
      <c r="AB28" s="19">
        <f>'Relationship in Household'!F26</f>
        <v>0</v>
      </c>
      <c r="AC28" s="19">
        <f>'Housing Tenure'!C26</f>
        <v>56.466876971608841</v>
      </c>
      <c r="AD28" s="19">
        <f>'Housing Tenure'!D26</f>
        <v>40.694006309148264</v>
      </c>
      <c r="AE28" s="16">
        <f>Education!F26</f>
        <v>22.222222222222221</v>
      </c>
      <c r="AF28" s="16">
        <f>'Labour force status'!F26</f>
        <v>51.851851851851848</v>
      </c>
      <c r="AG28" s="19">
        <f>Incomes!C26</f>
        <v>475</v>
      </c>
      <c r="AH28" s="16">
        <f>'English fluency'!C26</f>
        <v>0</v>
      </c>
      <c r="AI28" s="16">
        <f>'Indigenous Status'!F26</f>
        <v>0</v>
      </c>
      <c r="AJ28" s="19">
        <f>Religion!J26</f>
        <v>8.8235294117647065</v>
      </c>
      <c r="AK28" s="19">
        <f>Religion!K26</f>
        <v>41.17647058823529</v>
      </c>
      <c r="AL28" s="19">
        <f>Religion!L26</f>
        <v>4.4117647058823533</v>
      </c>
      <c r="AM28" s="19">
        <f>Religion!M26</f>
        <v>7.3529411764705888</v>
      </c>
      <c r="AN28" s="19">
        <f>Religion!N26</f>
        <v>23.52941176470588</v>
      </c>
      <c r="AO28" s="19">
        <f>Religion!O26</f>
        <v>0</v>
      </c>
      <c r="AP28" s="19">
        <f>Religion!P26</f>
        <v>14.705882352941178</v>
      </c>
      <c r="AQ28" s="43">
        <f>Birthplace!C26</f>
        <v>30</v>
      </c>
      <c r="AR28" s="43">
        <f>Birthplace!D26</f>
        <v>0</v>
      </c>
      <c r="AS28" s="43">
        <f>Birthplace!E26</f>
        <v>0</v>
      </c>
      <c r="AT28" s="43">
        <f>Birthplace!F26</f>
        <v>0</v>
      </c>
      <c r="AU28" s="43">
        <f>Birthplace!G26</f>
        <v>0</v>
      </c>
      <c r="AV28" s="43">
        <f>Birthplace!H26</f>
        <v>0</v>
      </c>
      <c r="AW28" s="43">
        <f>Birthplace!I26</f>
        <v>0</v>
      </c>
      <c r="AX28" s="43">
        <f>Birthplace!J26</f>
        <v>0</v>
      </c>
      <c r="AY28" s="43">
        <f>Birthplace!K26</f>
        <v>0</v>
      </c>
      <c r="AZ28" s="43">
        <f>Birthplace!L26</f>
        <v>0</v>
      </c>
      <c r="BA28" s="43">
        <f>Birthplace!M26</f>
        <v>0</v>
      </c>
      <c r="BB28" s="43">
        <f>Birthplace!N26</f>
        <v>0</v>
      </c>
      <c r="BC28" s="43">
        <f>Birthplace!O26</f>
        <v>0</v>
      </c>
      <c r="BD28" s="43">
        <f>Birthplace!P26</f>
        <v>0</v>
      </c>
      <c r="BE28" s="43">
        <f>Birthplace!Q26</f>
        <v>0</v>
      </c>
      <c r="BF28" s="43">
        <f>Birthplace!R26</f>
        <v>0</v>
      </c>
      <c r="BG28" s="43">
        <f>Birthplace!S26</f>
        <v>0</v>
      </c>
      <c r="BH28" s="43">
        <f>Birthplace!T26</f>
        <v>0</v>
      </c>
      <c r="BI28" s="43">
        <f>Birthplace!U26</f>
        <v>0</v>
      </c>
      <c r="BJ28" s="43">
        <f>Birthplace!V26</f>
        <v>0</v>
      </c>
      <c r="BK28" s="43">
        <v>29</v>
      </c>
      <c r="BL28" s="8">
        <f t="shared" si="13"/>
        <v>103.44827586206897</v>
      </c>
      <c r="BM28" s="8">
        <f t="shared" si="14"/>
        <v>0</v>
      </c>
      <c r="BN28" s="8">
        <f t="shared" si="15"/>
        <v>0</v>
      </c>
      <c r="BO28" s="8">
        <f t="shared" si="16"/>
        <v>0</v>
      </c>
      <c r="BP28" s="8">
        <f t="shared" si="17"/>
        <v>0</v>
      </c>
      <c r="BQ28" s="8">
        <f t="shared" si="18"/>
        <v>0</v>
      </c>
      <c r="BR28" s="8">
        <f t="shared" si="19"/>
        <v>0</v>
      </c>
      <c r="BS28" s="8">
        <f t="shared" si="20"/>
        <v>0</v>
      </c>
      <c r="BT28" s="8">
        <f t="shared" si="21"/>
        <v>0</v>
      </c>
      <c r="BU28" s="8">
        <f t="shared" si="22"/>
        <v>0</v>
      </c>
      <c r="BV28" s="8">
        <f t="shared" si="23"/>
        <v>0</v>
      </c>
      <c r="BW28" s="8">
        <f t="shared" si="24"/>
        <v>0</v>
      </c>
      <c r="BX28" s="8">
        <f t="shared" si="25"/>
        <v>0</v>
      </c>
      <c r="BY28" s="8">
        <f t="shared" si="26"/>
        <v>0</v>
      </c>
      <c r="BZ28" s="8">
        <f t="shared" si="27"/>
        <v>0</v>
      </c>
      <c r="CA28" s="8">
        <f t="shared" si="28"/>
        <v>0</v>
      </c>
      <c r="CB28" s="8">
        <f t="shared" si="29"/>
        <v>0</v>
      </c>
      <c r="CC28" s="8">
        <f t="shared" si="30"/>
        <v>0</v>
      </c>
      <c r="CD28" s="8">
        <f t="shared" si="31"/>
        <v>0</v>
      </c>
      <c r="CE28" s="8">
        <f t="shared" si="32"/>
        <v>0</v>
      </c>
      <c r="CF28" s="8">
        <v>100</v>
      </c>
    </row>
    <row r="29" spans="1:84" x14ac:dyDescent="0.4">
      <c r="A29" s="38">
        <v>23</v>
      </c>
      <c r="B29" s="29" t="s">
        <v>58</v>
      </c>
      <c r="C29" s="29">
        <f>Age!C28</f>
        <v>0</v>
      </c>
      <c r="D29" s="29">
        <f>Age!D28</f>
        <v>0</v>
      </c>
      <c r="E29" s="29">
        <f>Age!E28</f>
        <v>0</v>
      </c>
      <c r="F29" s="29">
        <f>Age!F28</f>
        <v>0</v>
      </c>
      <c r="G29" s="29">
        <f>Age!G28</f>
        <v>0</v>
      </c>
      <c r="H29" s="29">
        <f>Age!H28</f>
        <v>4</v>
      </c>
      <c r="I29" s="29">
        <f>Age!I28</f>
        <v>8</v>
      </c>
      <c r="J29" s="29">
        <f>Age!J28</f>
        <v>19</v>
      </c>
      <c r="K29" s="29">
        <f>Age!K28</f>
        <v>31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12.903225806451612</v>
      </c>
      <c r="S29" s="31">
        <f t="shared" si="9"/>
        <v>25.806451612903224</v>
      </c>
      <c r="T29" s="31">
        <f t="shared" si="10"/>
        <v>61.29032258064516</v>
      </c>
      <c r="U29" s="31">
        <f t="shared" si="11"/>
        <v>100</v>
      </c>
      <c r="V29" s="37">
        <f t="shared" si="12"/>
        <v>0</v>
      </c>
      <c r="W29" s="16">
        <f>'Marital Status'!H27</f>
        <v>60.606060606060609</v>
      </c>
      <c r="X29" s="16">
        <f>'Marital Status'!I27</f>
        <v>39.393939393939391</v>
      </c>
      <c r="Y29" s="19">
        <f>'Relationship in Household'!C27</f>
        <v>64.516129032258064</v>
      </c>
      <c r="Z29" s="19">
        <f>'Relationship in Household'!D27</f>
        <v>35.483870967741936</v>
      </c>
      <c r="AA29" s="19">
        <f>'Relationship in Household'!E27</f>
        <v>0</v>
      </c>
      <c r="AB29" s="19">
        <f>'Relationship in Household'!F27</f>
        <v>0</v>
      </c>
      <c r="AC29" s="19">
        <f>'Housing Tenure'!C27</f>
        <v>55.000000000000007</v>
      </c>
      <c r="AD29" s="19">
        <f>'Housing Tenure'!D27</f>
        <v>48.333333333333336</v>
      </c>
      <c r="AE29" s="16">
        <f>Education!F27</f>
        <v>26.666666666666668</v>
      </c>
      <c r="AF29" s="16">
        <f>'Labour force status'!F27</f>
        <v>71.875</v>
      </c>
      <c r="AG29" s="19">
        <f>Incomes!C27</f>
        <v>560</v>
      </c>
      <c r="AH29" s="16">
        <f>'English fluency'!C27</f>
        <v>0</v>
      </c>
      <c r="AI29" s="16">
        <f>'Indigenous Status'!F27</f>
        <v>9.375</v>
      </c>
      <c r="AJ29" s="19">
        <f>Religion!J27</f>
        <v>0</v>
      </c>
      <c r="AK29" s="19">
        <f>Religion!K27</f>
        <v>52.631578947368418</v>
      </c>
      <c r="AL29" s="19">
        <f>Religion!L27</f>
        <v>0</v>
      </c>
      <c r="AM29" s="19">
        <f>Religion!M27</f>
        <v>0</v>
      </c>
      <c r="AN29" s="19">
        <f>Religion!N27</f>
        <v>0</v>
      </c>
      <c r="AO29" s="19">
        <f>Religion!O27</f>
        <v>0</v>
      </c>
      <c r="AP29" s="19">
        <f>Religion!P27</f>
        <v>47.368421052631575</v>
      </c>
      <c r="AQ29" s="43">
        <f>Birthplace!C27</f>
        <v>30</v>
      </c>
      <c r="AR29" s="43">
        <f>Birthplace!D27</f>
        <v>5</v>
      </c>
      <c r="AS29" s="43">
        <f>Birthplace!E27</f>
        <v>0</v>
      </c>
      <c r="AT29" s="43">
        <f>Birthplace!F27</f>
        <v>0</v>
      </c>
      <c r="AU29" s="43">
        <f>Birthplace!G27</f>
        <v>0</v>
      </c>
      <c r="AV29" s="43">
        <f>Birthplace!H27</f>
        <v>0</v>
      </c>
      <c r="AW29" s="43">
        <f>Birthplace!I27</f>
        <v>0</v>
      </c>
      <c r="AX29" s="43">
        <f>Birthplace!J27</f>
        <v>0</v>
      </c>
      <c r="AY29" s="43">
        <f>Birthplace!K27</f>
        <v>0</v>
      </c>
      <c r="AZ29" s="43">
        <f>Birthplace!L27</f>
        <v>0</v>
      </c>
      <c r="BA29" s="43">
        <f>Birthplace!M27</f>
        <v>0</v>
      </c>
      <c r="BB29" s="43">
        <f>Birthplace!N27</f>
        <v>0</v>
      </c>
      <c r="BC29" s="43">
        <f>Birthplace!O27</f>
        <v>0</v>
      </c>
      <c r="BD29" s="43">
        <f>Birthplace!P27</f>
        <v>0</v>
      </c>
      <c r="BE29" s="43">
        <f>Birthplace!Q27</f>
        <v>0</v>
      </c>
      <c r="BF29" s="43">
        <f>Birthplace!R27</f>
        <v>0</v>
      </c>
      <c r="BG29" s="43">
        <f>Birthplace!S27</f>
        <v>0</v>
      </c>
      <c r="BH29" s="43">
        <f>Birthplace!T27</f>
        <v>0</v>
      </c>
      <c r="BI29" s="43">
        <f>Birthplace!U27</f>
        <v>0</v>
      </c>
      <c r="BJ29" s="43">
        <f>Birthplace!V27</f>
        <v>0</v>
      </c>
      <c r="BK29" s="43">
        <v>31</v>
      </c>
      <c r="BL29" s="8">
        <f t="shared" si="13"/>
        <v>96.774193548387103</v>
      </c>
      <c r="BM29" s="8">
        <f t="shared" si="14"/>
        <v>16.129032258064516</v>
      </c>
      <c r="BN29" s="8">
        <f t="shared" si="15"/>
        <v>0</v>
      </c>
      <c r="BO29" s="8">
        <f t="shared" si="16"/>
        <v>0</v>
      </c>
      <c r="BP29" s="8">
        <f t="shared" si="17"/>
        <v>0</v>
      </c>
      <c r="BQ29" s="8">
        <f t="shared" si="18"/>
        <v>0</v>
      </c>
      <c r="BR29" s="8">
        <f t="shared" si="19"/>
        <v>0</v>
      </c>
      <c r="BS29" s="8">
        <f t="shared" si="20"/>
        <v>0</v>
      </c>
      <c r="BT29" s="8">
        <f t="shared" si="21"/>
        <v>0</v>
      </c>
      <c r="BU29" s="8">
        <f t="shared" si="22"/>
        <v>0</v>
      </c>
      <c r="BV29" s="8">
        <f t="shared" si="23"/>
        <v>0</v>
      </c>
      <c r="BW29" s="8">
        <f t="shared" si="24"/>
        <v>0</v>
      </c>
      <c r="BX29" s="8">
        <f t="shared" si="25"/>
        <v>0</v>
      </c>
      <c r="BY29" s="8">
        <f t="shared" si="26"/>
        <v>0</v>
      </c>
      <c r="BZ29" s="8">
        <f t="shared" si="27"/>
        <v>0</v>
      </c>
      <c r="CA29" s="8">
        <f t="shared" si="28"/>
        <v>0</v>
      </c>
      <c r="CB29" s="8">
        <f t="shared" si="29"/>
        <v>0</v>
      </c>
      <c r="CC29" s="8">
        <f t="shared" si="30"/>
        <v>0</v>
      </c>
      <c r="CD29" s="8">
        <f t="shared" si="31"/>
        <v>0</v>
      </c>
      <c r="CE29" s="8">
        <f t="shared" si="32"/>
        <v>0</v>
      </c>
      <c r="CF29" s="8">
        <v>100</v>
      </c>
    </row>
    <row r="30" spans="1:84" x14ac:dyDescent="0.4">
      <c r="A30" s="38">
        <v>24</v>
      </c>
      <c r="B30" s="29" t="s">
        <v>59</v>
      </c>
      <c r="C30" s="29">
        <f>Age!C29</f>
        <v>0</v>
      </c>
      <c r="D30" s="29">
        <f>Age!D29</f>
        <v>0</v>
      </c>
      <c r="E30" s="29">
        <f>Age!E29</f>
        <v>0</v>
      </c>
      <c r="F30" s="29">
        <f>Age!F29</f>
        <v>0</v>
      </c>
      <c r="G30" s="29">
        <f>Age!G29</f>
        <v>0</v>
      </c>
      <c r="H30" s="29">
        <f>Age!H29</f>
        <v>6</v>
      </c>
      <c r="I30" s="29">
        <f>Age!I29</f>
        <v>0</v>
      </c>
      <c r="J30" s="29">
        <f>Age!J29</f>
        <v>3</v>
      </c>
      <c r="K30" s="29">
        <f>Age!K29</f>
        <v>9</v>
      </c>
      <c r="L30" s="36">
        <f t="shared" si="2"/>
        <v>0</v>
      </c>
      <c r="M30" s="31">
        <f t="shared" si="3"/>
        <v>0</v>
      </c>
      <c r="N30" s="31">
        <f t="shared" si="4"/>
        <v>0</v>
      </c>
      <c r="O30" s="31">
        <f t="shared" si="5"/>
        <v>0</v>
      </c>
      <c r="P30" s="31">
        <f t="shared" si="6"/>
        <v>0</v>
      </c>
      <c r="Q30" s="31">
        <f t="shared" si="7"/>
        <v>0</v>
      </c>
      <c r="R30" s="31">
        <f t="shared" si="8"/>
        <v>66.666666666666657</v>
      </c>
      <c r="S30" s="31">
        <f t="shared" si="9"/>
        <v>0</v>
      </c>
      <c r="T30" s="31">
        <f t="shared" si="10"/>
        <v>33.333333333333329</v>
      </c>
      <c r="U30" s="31">
        <f t="shared" si="11"/>
        <v>99.999999999999986</v>
      </c>
      <c r="V30" s="37">
        <f t="shared" si="12"/>
        <v>0</v>
      </c>
      <c r="W30" s="16">
        <f>'Marital Status'!H28</f>
        <v>65</v>
      </c>
      <c r="X30" s="16">
        <f>'Marital Status'!I28</f>
        <v>35</v>
      </c>
      <c r="Y30" s="19">
        <f>'Relationship in Household'!C28</f>
        <v>72.222222222222214</v>
      </c>
      <c r="Z30" s="19">
        <f>'Relationship in Household'!D28</f>
        <v>27.777777777777779</v>
      </c>
      <c r="AA30" s="19">
        <f>'Relationship in Household'!E28</f>
        <v>0</v>
      </c>
      <c r="AB30" s="19">
        <f>'Relationship in Household'!F28</f>
        <v>0</v>
      </c>
      <c r="AC30" s="19">
        <f>'Housing Tenure'!C28</f>
        <v>94.520547945205479</v>
      </c>
      <c r="AD30" s="19">
        <f>'Housing Tenure'!D28</f>
        <v>9.5890410958904102</v>
      </c>
      <c r="AE30" s="16">
        <f>Education!F28</f>
        <v>35.714285714285715</v>
      </c>
      <c r="AF30" s="16">
        <f>'Labour force status'!F28</f>
        <v>38.461538461538467</v>
      </c>
      <c r="AG30" s="19">
        <f>Incomes!C28</f>
        <v>725</v>
      </c>
      <c r="AH30" s="16">
        <f>'English fluency'!C28</f>
        <v>0</v>
      </c>
      <c r="AI30" s="16">
        <f>'Indigenous Status'!F28</f>
        <v>0</v>
      </c>
      <c r="AJ30" s="19">
        <f>Religion!J28</f>
        <v>0</v>
      </c>
      <c r="AK30" s="19">
        <f>Religion!K28</f>
        <v>61.53846153846154</v>
      </c>
      <c r="AL30" s="19">
        <f>Religion!L28</f>
        <v>0</v>
      </c>
      <c r="AM30" s="19">
        <f>Religion!M28</f>
        <v>0</v>
      </c>
      <c r="AN30" s="19">
        <f>Religion!N28</f>
        <v>0</v>
      </c>
      <c r="AO30" s="19">
        <f>Religion!O28</f>
        <v>0</v>
      </c>
      <c r="AP30" s="19">
        <f>Religion!P28</f>
        <v>38.461538461538467</v>
      </c>
      <c r="AQ30" s="43">
        <f>Birthplace!C28</f>
        <v>14</v>
      </c>
      <c r="AR30" s="43">
        <f>Birthplace!D28</f>
        <v>0</v>
      </c>
      <c r="AS30" s="43">
        <f>Birthplace!E28</f>
        <v>0</v>
      </c>
      <c r="AT30" s="43">
        <f>Birthplace!F28</f>
        <v>0</v>
      </c>
      <c r="AU30" s="43">
        <f>Birthplace!G28</f>
        <v>0</v>
      </c>
      <c r="AV30" s="43">
        <f>Birthplace!H28</f>
        <v>0</v>
      </c>
      <c r="AW30" s="43">
        <f>Birthplace!I28</f>
        <v>0</v>
      </c>
      <c r="AX30" s="43">
        <f>Birthplace!J28</f>
        <v>0</v>
      </c>
      <c r="AY30" s="43">
        <f>Birthplace!K28</f>
        <v>0</v>
      </c>
      <c r="AZ30" s="43">
        <f>Birthplace!L28</f>
        <v>0</v>
      </c>
      <c r="BA30" s="43">
        <f>Birthplace!M28</f>
        <v>0</v>
      </c>
      <c r="BB30" s="43">
        <f>Birthplace!N28</f>
        <v>0</v>
      </c>
      <c r="BC30" s="43">
        <f>Birthplace!O28</f>
        <v>0</v>
      </c>
      <c r="BD30" s="43">
        <f>Birthplace!P28</f>
        <v>0</v>
      </c>
      <c r="BE30" s="43">
        <f>Birthplace!Q28</f>
        <v>0</v>
      </c>
      <c r="BF30" s="43">
        <f>Birthplace!R28</f>
        <v>0</v>
      </c>
      <c r="BG30" s="43">
        <f>Birthplace!S28</f>
        <v>0</v>
      </c>
      <c r="BH30" s="43">
        <f>Birthplace!T28</f>
        <v>0</v>
      </c>
      <c r="BI30" s="43">
        <f>Birthplace!U28</f>
        <v>0</v>
      </c>
      <c r="BJ30" s="43">
        <f>Birthplace!V28</f>
        <v>0</v>
      </c>
      <c r="BK30" s="43">
        <v>9</v>
      </c>
      <c r="BL30" s="8">
        <f t="shared" si="13"/>
        <v>155.55555555555557</v>
      </c>
      <c r="BM30" s="8">
        <f t="shared" si="14"/>
        <v>0</v>
      </c>
      <c r="BN30" s="8">
        <f t="shared" si="15"/>
        <v>0</v>
      </c>
      <c r="BO30" s="8">
        <f t="shared" si="16"/>
        <v>0</v>
      </c>
      <c r="BP30" s="8">
        <f t="shared" si="17"/>
        <v>0</v>
      </c>
      <c r="BQ30" s="8">
        <f t="shared" si="18"/>
        <v>0</v>
      </c>
      <c r="BR30" s="8">
        <f t="shared" si="19"/>
        <v>0</v>
      </c>
      <c r="BS30" s="8">
        <f t="shared" si="20"/>
        <v>0</v>
      </c>
      <c r="BT30" s="8">
        <f t="shared" si="21"/>
        <v>0</v>
      </c>
      <c r="BU30" s="8">
        <f t="shared" si="22"/>
        <v>0</v>
      </c>
      <c r="BV30" s="8">
        <f t="shared" si="23"/>
        <v>0</v>
      </c>
      <c r="BW30" s="8">
        <f t="shared" si="24"/>
        <v>0</v>
      </c>
      <c r="BX30" s="8">
        <f t="shared" si="25"/>
        <v>0</v>
      </c>
      <c r="BY30" s="8">
        <f t="shared" si="26"/>
        <v>0</v>
      </c>
      <c r="BZ30" s="8">
        <f t="shared" si="27"/>
        <v>0</v>
      </c>
      <c r="CA30" s="8">
        <f t="shared" si="28"/>
        <v>0</v>
      </c>
      <c r="CB30" s="8">
        <f t="shared" si="29"/>
        <v>0</v>
      </c>
      <c r="CC30" s="8">
        <f t="shared" si="30"/>
        <v>0</v>
      </c>
      <c r="CD30" s="8">
        <f t="shared" si="31"/>
        <v>0</v>
      </c>
      <c r="CE30" s="8">
        <f t="shared" si="32"/>
        <v>0</v>
      </c>
      <c r="CF30" s="8">
        <v>100</v>
      </c>
    </row>
    <row r="31" spans="1:84" x14ac:dyDescent="0.4">
      <c r="A31" s="38">
        <v>25</v>
      </c>
      <c r="B31" s="29" t="s">
        <v>17</v>
      </c>
      <c r="C31" s="29">
        <f>Age!C30</f>
        <v>0</v>
      </c>
      <c r="D31" s="29">
        <f>Age!D30</f>
        <v>0</v>
      </c>
      <c r="E31" s="29">
        <f>Age!E30</f>
        <v>4</v>
      </c>
      <c r="F31" s="29">
        <f>Age!F30</f>
        <v>10</v>
      </c>
      <c r="G31" s="29">
        <f>Age!G30</f>
        <v>10</v>
      </c>
      <c r="H31" s="29">
        <f>Age!H30</f>
        <v>30</v>
      </c>
      <c r="I31" s="29">
        <f>Age!I30</f>
        <v>41</v>
      </c>
      <c r="J31" s="29">
        <f>Age!J30</f>
        <v>71</v>
      </c>
      <c r="K31" s="29">
        <f>Age!K30</f>
        <v>166</v>
      </c>
      <c r="L31" s="36">
        <f t="shared" si="2"/>
        <v>24</v>
      </c>
      <c r="M31" s="31">
        <f t="shared" si="3"/>
        <v>0</v>
      </c>
      <c r="N31" s="31">
        <f t="shared" si="4"/>
        <v>0</v>
      </c>
      <c r="O31" s="31">
        <f t="shared" si="5"/>
        <v>2.4096385542168677</v>
      </c>
      <c r="P31" s="31">
        <f t="shared" si="6"/>
        <v>6.024096385542169</v>
      </c>
      <c r="Q31" s="31">
        <f t="shared" si="7"/>
        <v>6.024096385542169</v>
      </c>
      <c r="R31" s="31">
        <f t="shared" si="8"/>
        <v>18.072289156626507</v>
      </c>
      <c r="S31" s="31">
        <f t="shared" si="9"/>
        <v>24.69879518072289</v>
      </c>
      <c r="T31" s="31">
        <f t="shared" si="10"/>
        <v>42.771084337349393</v>
      </c>
      <c r="U31" s="31">
        <f t="shared" si="11"/>
        <v>100</v>
      </c>
      <c r="V31" s="37">
        <f t="shared" si="12"/>
        <v>14.457831325301203</v>
      </c>
      <c r="W31" s="16">
        <f>'Marital Status'!H29</f>
        <v>40.909090909090914</v>
      </c>
      <c r="X31" s="16">
        <f>'Marital Status'!I29</f>
        <v>59.090909090909086</v>
      </c>
      <c r="Y31" s="19">
        <f>'Relationship in Household'!C29</f>
        <v>41.17647058823529</v>
      </c>
      <c r="Z31" s="19">
        <f>'Relationship in Household'!D29</f>
        <v>41.17647058823529</v>
      </c>
      <c r="AA31" s="19">
        <f>'Relationship in Household'!E29</f>
        <v>0</v>
      </c>
      <c r="AB31" s="19">
        <f>'Relationship in Household'!F29</f>
        <v>5.2287581699346406</v>
      </c>
      <c r="AC31" s="19">
        <f>'Housing Tenure'!C29</f>
        <v>45.063291139240505</v>
      </c>
      <c r="AD31" s="19">
        <f>'Housing Tenure'!D29</f>
        <v>54.177215189873415</v>
      </c>
      <c r="AE31" s="16">
        <f>Education!F29</f>
        <v>40.372670807453417</v>
      </c>
      <c r="AF31" s="16">
        <f>'Labour force status'!F29</f>
        <v>72.121212121212125</v>
      </c>
      <c r="AG31" s="19">
        <f>Incomes!C29</f>
        <v>485.71428571428572</v>
      </c>
      <c r="AH31" s="16">
        <f>'English fluency'!C29</f>
        <v>1.8633540372670807</v>
      </c>
      <c r="AI31" s="16">
        <f>'Indigenous Status'!F29</f>
        <v>11.875</v>
      </c>
      <c r="AJ31" s="19">
        <f>Religion!J29</f>
        <v>1.3029315960912053</v>
      </c>
      <c r="AK31" s="19">
        <f>Religion!K29</f>
        <v>50.814332247557005</v>
      </c>
      <c r="AL31" s="19">
        <f>Religion!L29</f>
        <v>0</v>
      </c>
      <c r="AM31" s="19">
        <f>Religion!M29</f>
        <v>0</v>
      </c>
      <c r="AN31" s="19">
        <f>Religion!N29</f>
        <v>0</v>
      </c>
      <c r="AO31" s="19">
        <f>Religion!O29</f>
        <v>1.6286644951140066</v>
      </c>
      <c r="AP31" s="19">
        <f>Religion!P29</f>
        <v>46.254071661237781</v>
      </c>
      <c r="AQ31" s="43">
        <f>Birthplace!C29</f>
        <v>143</v>
      </c>
      <c r="AR31" s="43">
        <f>Birthplace!D29</f>
        <v>3</v>
      </c>
      <c r="AS31" s="43">
        <f>Birthplace!E29</f>
        <v>0</v>
      </c>
      <c r="AT31" s="43">
        <f>Birthplace!F29</f>
        <v>7</v>
      </c>
      <c r="AU31" s="43">
        <f>Birthplace!G29</f>
        <v>0</v>
      </c>
      <c r="AV31" s="43">
        <f>Birthplace!H29</f>
        <v>0</v>
      </c>
      <c r="AW31" s="43">
        <f>Birthplace!I29</f>
        <v>0</v>
      </c>
      <c r="AX31" s="43">
        <f>Birthplace!J29</f>
        <v>0</v>
      </c>
      <c r="AY31" s="43">
        <f>Birthplace!K29</f>
        <v>0</v>
      </c>
      <c r="AZ31" s="43">
        <f>Birthplace!L29</f>
        <v>0</v>
      </c>
      <c r="BA31" s="43">
        <f>Birthplace!M29</f>
        <v>0</v>
      </c>
      <c r="BB31" s="43">
        <f>Birthplace!N29</f>
        <v>0</v>
      </c>
      <c r="BC31" s="43">
        <f>Birthplace!O29</f>
        <v>0</v>
      </c>
      <c r="BD31" s="43">
        <f>Birthplace!P29</f>
        <v>0</v>
      </c>
      <c r="BE31" s="43">
        <f>Birthplace!Q29</f>
        <v>0</v>
      </c>
      <c r="BF31" s="43">
        <f>Birthplace!R29</f>
        <v>0</v>
      </c>
      <c r="BG31" s="43">
        <f>Birthplace!S29</f>
        <v>0</v>
      </c>
      <c r="BH31" s="43">
        <f>Birthplace!T29</f>
        <v>0</v>
      </c>
      <c r="BI31" s="43">
        <f>Birthplace!U29</f>
        <v>0</v>
      </c>
      <c r="BJ31" s="43">
        <f>Birthplace!V29</f>
        <v>0</v>
      </c>
      <c r="BK31" s="43">
        <v>166</v>
      </c>
      <c r="BL31" s="8">
        <f t="shared" si="13"/>
        <v>86.144578313253021</v>
      </c>
      <c r="BM31" s="8">
        <f t="shared" si="14"/>
        <v>1.8072289156626504</v>
      </c>
      <c r="BN31" s="8">
        <f t="shared" si="15"/>
        <v>0</v>
      </c>
      <c r="BO31" s="8">
        <f t="shared" si="16"/>
        <v>4.2168674698795181</v>
      </c>
      <c r="BP31" s="8">
        <f t="shared" si="17"/>
        <v>0</v>
      </c>
      <c r="BQ31" s="8">
        <f t="shared" si="18"/>
        <v>0</v>
      </c>
      <c r="BR31" s="8">
        <f t="shared" si="19"/>
        <v>0</v>
      </c>
      <c r="BS31" s="8">
        <f t="shared" si="20"/>
        <v>0</v>
      </c>
      <c r="BT31" s="8">
        <f t="shared" si="21"/>
        <v>0</v>
      </c>
      <c r="BU31" s="8">
        <f t="shared" si="22"/>
        <v>0</v>
      </c>
      <c r="BV31" s="8">
        <f t="shared" si="23"/>
        <v>0</v>
      </c>
      <c r="BW31" s="8">
        <f t="shared" si="24"/>
        <v>0</v>
      </c>
      <c r="BX31" s="8">
        <f t="shared" si="25"/>
        <v>0</v>
      </c>
      <c r="BY31" s="8">
        <f t="shared" si="26"/>
        <v>0</v>
      </c>
      <c r="BZ31" s="8">
        <f t="shared" si="27"/>
        <v>0</v>
      </c>
      <c r="CA31" s="8">
        <f t="shared" si="28"/>
        <v>0</v>
      </c>
      <c r="CB31" s="8">
        <f t="shared" si="29"/>
        <v>0</v>
      </c>
      <c r="CC31" s="8">
        <f t="shared" si="30"/>
        <v>0</v>
      </c>
      <c r="CD31" s="8">
        <f t="shared" si="31"/>
        <v>0</v>
      </c>
      <c r="CE31" s="8">
        <f t="shared" si="32"/>
        <v>0</v>
      </c>
      <c r="CF31" s="8">
        <v>100</v>
      </c>
    </row>
    <row r="32" spans="1:84" x14ac:dyDescent="0.4">
      <c r="A32" s="38">
        <v>26</v>
      </c>
      <c r="B32" s="30" t="s">
        <v>18</v>
      </c>
      <c r="C32" s="29">
        <f>Age!C31</f>
        <v>3</v>
      </c>
      <c r="D32" s="29">
        <f>Age!D31</f>
        <v>0</v>
      </c>
      <c r="E32" s="29">
        <f>Age!E31</f>
        <v>3</v>
      </c>
      <c r="F32" s="29">
        <f>Age!F31</f>
        <v>3</v>
      </c>
      <c r="G32" s="29">
        <f>Age!G31</f>
        <v>19</v>
      </c>
      <c r="H32" s="29">
        <f>Age!H31</f>
        <v>24</v>
      </c>
      <c r="I32" s="29">
        <f>Age!I31</f>
        <v>34</v>
      </c>
      <c r="J32" s="29">
        <f>Age!J31</f>
        <v>63</v>
      </c>
      <c r="K32" s="29">
        <f>Age!K31</f>
        <v>149</v>
      </c>
      <c r="L32" s="36">
        <f t="shared" si="2"/>
        <v>28</v>
      </c>
      <c r="M32" s="31">
        <f t="shared" si="3"/>
        <v>2.0134228187919461</v>
      </c>
      <c r="N32" s="31">
        <f t="shared" si="4"/>
        <v>0</v>
      </c>
      <c r="O32" s="31">
        <f t="shared" si="5"/>
        <v>2.0134228187919461</v>
      </c>
      <c r="P32" s="31">
        <f t="shared" si="6"/>
        <v>2.0134228187919461</v>
      </c>
      <c r="Q32" s="31">
        <f t="shared" si="7"/>
        <v>12.751677852348994</v>
      </c>
      <c r="R32" s="31">
        <f t="shared" si="8"/>
        <v>16.107382550335569</v>
      </c>
      <c r="S32" s="31">
        <f t="shared" si="9"/>
        <v>22.818791946308725</v>
      </c>
      <c r="T32" s="31">
        <f t="shared" si="10"/>
        <v>42.281879194630875</v>
      </c>
      <c r="U32" s="31">
        <f t="shared" si="11"/>
        <v>100</v>
      </c>
      <c r="V32" s="37">
        <f t="shared" si="12"/>
        <v>18.791946308724832</v>
      </c>
      <c r="W32" s="16">
        <f>'Marital Status'!H30</f>
        <v>47.133757961783438</v>
      </c>
      <c r="X32" s="16">
        <f>'Marital Status'!I30</f>
        <v>52.866242038216562</v>
      </c>
      <c r="Y32" s="19">
        <f>'Relationship in Household'!C30</f>
        <v>47.435897435897431</v>
      </c>
      <c r="Z32" s="19">
        <f>'Relationship in Household'!D30</f>
        <v>32.692307692307693</v>
      </c>
      <c r="AA32" s="19">
        <f>'Relationship in Household'!E30</f>
        <v>1.9230769230769231</v>
      </c>
      <c r="AB32" s="19">
        <f>'Relationship in Household'!F30</f>
        <v>7.0512820512820511</v>
      </c>
      <c r="AC32" s="19">
        <f>'Housing Tenure'!C30</f>
        <v>44.339622641509436</v>
      </c>
      <c r="AD32" s="19">
        <f>'Housing Tenure'!D30</f>
        <v>52.452830188679243</v>
      </c>
      <c r="AE32" s="16">
        <f>Education!F30</f>
        <v>32.051282051282051</v>
      </c>
      <c r="AF32" s="16">
        <f>'Labour force status'!F30</f>
        <v>82.58064516129032</v>
      </c>
      <c r="AG32" s="19">
        <f>Incomes!C30</f>
        <v>353.125</v>
      </c>
      <c r="AH32" s="16">
        <f>'English fluency'!C30</f>
        <v>17.948717948717949</v>
      </c>
      <c r="AI32" s="16">
        <f>'Indigenous Status'!F30</f>
        <v>4.4303797468354427</v>
      </c>
      <c r="AJ32" s="19">
        <f>Religion!J30</f>
        <v>12.179487179487179</v>
      </c>
      <c r="AK32" s="19">
        <f>Religion!K30</f>
        <v>36.217948717948715</v>
      </c>
      <c r="AL32" s="19">
        <f>Religion!L30</f>
        <v>3.5256410256410255</v>
      </c>
      <c r="AM32" s="19">
        <f>Religion!M30</f>
        <v>27.243589743589741</v>
      </c>
      <c r="AN32" s="19">
        <f>Religion!N30</f>
        <v>0</v>
      </c>
      <c r="AO32" s="19">
        <f>Religion!O30</f>
        <v>8.3333333333333321</v>
      </c>
      <c r="AP32" s="19">
        <f>Religion!P30</f>
        <v>12.5</v>
      </c>
      <c r="AQ32" s="43">
        <f>Birthplace!C30</f>
        <v>63</v>
      </c>
      <c r="AR32" s="43">
        <f>Birthplace!D30</f>
        <v>3</v>
      </c>
      <c r="AS32" s="43">
        <f>Birthplace!E30</f>
        <v>4</v>
      </c>
      <c r="AT32" s="43">
        <f>Birthplace!F30</f>
        <v>16</v>
      </c>
      <c r="AU32" s="43">
        <f>Birthplace!G30</f>
        <v>9</v>
      </c>
      <c r="AV32" s="43">
        <f>Birthplace!H30</f>
        <v>6</v>
      </c>
      <c r="AW32" s="43">
        <f>Birthplace!I30</f>
        <v>0</v>
      </c>
      <c r="AX32" s="43">
        <f>Birthplace!J30</f>
        <v>8</v>
      </c>
      <c r="AY32" s="43">
        <f>Birthplace!K30</f>
        <v>0</v>
      </c>
      <c r="AZ32" s="43">
        <f>Birthplace!L30</f>
        <v>11</v>
      </c>
      <c r="BA32" s="43">
        <f>Birthplace!M30</f>
        <v>0</v>
      </c>
      <c r="BB32" s="43">
        <f>Birthplace!N30</f>
        <v>0</v>
      </c>
      <c r="BC32" s="43">
        <f>Birthplace!O30</f>
        <v>0</v>
      </c>
      <c r="BD32" s="43">
        <f>Birthplace!P30</f>
        <v>0</v>
      </c>
      <c r="BE32" s="43">
        <f>Birthplace!Q30</f>
        <v>0</v>
      </c>
      <c r="BF32" s="43">
        <f>Birthplace!R30</f>
        <v>0</v>
      </c>
      <c r="BG32" s="43">
        <f>Birthplace!S30</f>
        <v>0</v>
      </c>
      <c r="BH32" s="43">
        <f>Birthplace!T30</f>
        <v>0</v>
      </c>
      <c r="BI32" s="43">
        <f>Birthplace!U30</f>
        <v>0</v>
      </c>
      <c r="BJ32" s="43">
        <f>Birthplace!V30</f>
        <v>0</v>
      </c>
      <c r="BK32" s="43">
        <v>149</v>
      </c>
      <c r="BL32" s="8">
        <f t="shared" si="13"/>
        <v>42.281879194630875</v>
      </c>
      <c r="BM32" s="8">
        <f t="shared" si="14"/>
        <v>2.0134228187919461</v>
      </c>
      <c r="BN32" s="8">
        <f t="shared" si="15"/>
        <v>2.6845637583892619</v>
      </c>
      <c r="BO32" s="8">
        <f t="shared" si="16"/>
        <v>10.738255033557047</v>
      </c>
      <c r="BP32" s="8">
        <f t="shared" si="17"/>
        <v>6.0402684563758395</v>
      </c>
      <c r="BQ32" s="8">
        <f t="shared" si="18"/>
        <v>4.0268456375838921</v>
      </c>
      <c r="BR32" s="8">
        <f t="shared" si="19"/>
        <v>0</v>
      </c>
      <c r="BS32" s="8">
        <f t="shared" si="20"/>
        <v>5.3691275167785237</v>
      </c>
      <c r="BT32" s="8">
        <f t="shared" si="21"/>
        <v>0</v>
      </c>
      <c r="BU32" s="8">
        <f t="shared" si="22"/>
        <v>7.3825503355704702</v>
      </c>
      <c r="BV32" s="8">
        <f t="shared" si="23"/>
        <v>0</v>
      </c>
      <c r="BW32" s="8">
        <f t="shared" si="24"/>
        <v>0</v>
      </c>
      <c r="BX32" s="8">
        <f t="shared" si="25"/>
        <v>0</v>
      </c>
      <c r="BY32" s="8">
        <f t="shared" si="26"/>
        <v>0</v>
      </c>
      <c r="BZ32" s="8">
        <f t="shared" si="27"/>
        <v>0</v>
      </c>
      <c r="CA32" s="8">
        <f t="shared" si="28"/>
        <v>0</v>
      </c>
      <c r="CB32" s="8">
        <f t="shared" si="29"/>
        <v>0</v>
      </c>
      <c r="CC32" s="8">
        <f t="shared" si="30"/>
        <v>0</v>
      </c>
      <c r="CD32" s="8">
        <f t="shared" si="31"/>
        <v>0</v>
      </c>
      <c r="CE32" s="8">
        <f t="shared" si="32"/>
        <v>0</v>
      </c>
      <c r="CF32" s="8">
        <v>100</v>
      </c>
    </row>
    <row r="33" spans="1:84" x14ac:dyDescent="0.4">
      <c r="A33" s="38">
        <v>27</v>
      </c>
      <c r="B33" s="29" t="s">
        <v>19</v>
      </c>
      <c r="C33" s="29">
        <f>Age!C32</f>
        <v>0</v>
      </c>
      <c r="D33" s="29">
        <f>Age!D32</f>
        <v>0</v>
      </c>
      <c r="E33" s="29">
        <f>Age!E32</f>
        <v>7</v>
      </c>
      <c r="F33" s="29">
        <f>Age!F32</f>
        <v>8</v>
      </c>
      <c r="G33" s="29">
        <f>Age!G32</f>
        <v>14</v>
      </c>
      <c r="H33" s="29">
        <f>Age!H32</f>
        <v>23</v>
      </c>
      <c r="I33" s="29">
        <f>Age!I32</f>
        <v>46</v>
      </c>
      <c r="J33" s="29">
        <f>Age!J32</f>
        <v>81</v>
      </c>
      <c r="K33" s="29">
        <f>Age!K32</f>
        <v>179</v>
      </c>
      <c r="L33" s="36">
        <f t="shared" si="2"/>
        <v>29</v>
      </c>
      <c r="M33" s="31">
        <f t="shared" si="3"/>
        <v>0</v>
      </c>
      <c r="N33" s="31">
        <f t="shared" si="4"/>
        <v>0</v>
      </c>
      <c r="O33" s="31">
        <f t="shared" si="5"/>
        <v>3.9106145251396649</v>
      </c>
      <c r="P33" s="31">
        <f t="shared" si="6"/>
        <v>4.4692737430167595</v>
      </c>
      <c r="Q33" s="31">
        <f t="shared" si="7"/>
        <v>7.8212290502793298</v>
      </c>
      <c r="R33" s="31">
        <f t="shared" si="8"/>
        <v>12.849162011173185</v>
      </c>
      <c r="S33" s="31">
        <f t="shared" si="9"/>
        <v>25.69832402234637</v>
      </c>
      <c r="T33" s="31">
        <f t="shared" si="10"/>
        <v>45.251396648044697</v>
      </c>
      <c r="U33" s="31">
        <f t="shared" si="11"/>
        <v>100</v>
      </c>
      <c r="V33" s="37">
        <f t="shared" si="12"/>
        <v>16.201117318435752</v>
      </c>
      <c r="W33" s="16">
        <f>'Marital Status'!H31</f>
        <v>42.458100558659218</v>
      </c>
      <c r="X33" s="16">
        <f>'Marital Status'!I31</f>
        <v>57.541899441340782</v>
      </c>
      <c r="Y33" s="19">
        <f>'Relationship in Household'!C31</f>
        <v>44.705882352941181</v>
      </c>
      <c r="Z33" s="19">
        <f>'Relationship in Household'!D31</f>
        <v>40</v>
      </c>
      <c r="AA33" s="19">
        <f>'Relationship in Household'!E31</f>
        <v>0</v>
      </c>
      <c r="AB33" s="19">
        <f>'Relationship in Household'!F31</f>
        <v>8.235294117647058</v>
      </c>
      <c r="AC33" s="19">
        <f>'Housing Tenure'!C31</f>
        <v>46.869983948635635</v>
      </c>
      <c r="AD33" s="19">
        <f>'Housing Tenure'!D31</f>
        <v>52.327447833065811</v>
      </c>
      <c r="AE33" s="16">
        <f>Education!F31</f>
        <v>39.548022598870055</v>
      </c>
      <c r="AF33" s="16">
        <f>'Labour force status'!F31</f>
        <v>73.480662983425418</v>
      </c>
      <c r="AG33" s="19">
        <f>Incomes!C31</f>
        <v>472.91666666666663</v>
      </c>
      <c r="AH33" s="16">
        <f>'English fluency'!C31</f>
        <v>4.4943820224719104</v>
      </c>
      <c r="AI33" s="16">
        <f>'Indigenous Status'!F31</f>
        <v>11.235955056179774</v>
      </c>
      <c r="AJ33" s="19">
        <f>Religion!J31</f>
        <v>0</v>
      </c>
      <c r="AK33" s="19">
        <f>Religion!K31</f>
        <v>54.09429280397022</v>
      </c>
      <c r="AL33" s="19">
        <f>Religion!L31</f>
        <v>0.74441687344913154</v>
      </c>
      <c r="AM33" s="19">
        <f>Religion!M31</f>
        <v>1.9851116625310175</v>
      </c>
      <c r="AN33" s="19">
        <f>Religion!N31</f>
        <v>0</v>
      </c>
      <c r="AO33" s="19">
        <f>Religion!O31</f>
        <v>0.74441687344913154</v>
      </c>
      <c r="AP33" s="19">
        <f>Religion!P31</f>
        <v>42.431761786600497</v>
      </c>
      <c r="AQ33" s="43">
        <f>Birthplace!C31</f>
        <v>149</v>
      </c>
      <c r="AR33" s="43">
        <f>Birthplace!D31</f>
        <v>5</v>
      </c>
      <c r="AS33" s="43">
        <f>Birthplace!E31</f>
        <v>0</v>
      </c>
      <c r="AT33" s="43">
        <f>Birthplace!F31</f>
        <v>4</v>
      </c>
      <c r="AU33" s="43">
        <f>Birthplace!G31</f>
        <v>5</v>
      </c>
      <c r="AV33" s="43">
        <f>Birthplace!H31</f>
        <v>0</v>
      </c>
      <c r="AW33" s="43">
        <f>Birthplace!I31</f>
        <v>0</v>
      </c>
      <c r="AX33" s="43">
        <f>Birthplace!J31</f>
        <v>0</v>
      </c>
      <c r="AY33" s="43">
        <f>Birthplace!K31</f>
        <v>0</v>
      </c>
      <c r="AZ33" s="43">
        <f>Birthplace!L31</f>
        <v>0</v>
      </c>
      <c r="BA33" s="43">
        <f>Birthplace!M31</f>
        <v>0</v>
      </c>
      <c r="BB33" s="43">
        <f>Birthplace!N31</f>
        <v>0</v>
      </c>
      <c r="BC33" s="43">
        <f>Birthplace!O31</f>
        <v>4</v>
      </c>
      <c r="BD33" s="43">
        <f>Birthplace!P31</f>
        <v>0</v>
      </c>
      <c r="BE33" s="43">
        <f>Birthplace!Q31</f>
        <v>0</v>
      </c>
      <c r="BF33" s="43">
        <f>Birthplace!R31</f>
        <v>0</v>
      </c>
      <c r="BG33" s="43">
        <f>Birthplace!S31</f>
        <v>0</v>
      </c>
      <c r="BH33" s="43">
        <f>Birthplace!T31</f>
        <v>0</v>
      </c>
      <c r="BI33" s="43">
        <f>Birthplace!U31</f>
        <v>0</v>
      </c>
      <c r="BJ33" s="43">
        <f>Birthplace!V31</f>
        <v>0</v>
      </c>
      <c r="BK33" s="43">
        <v>179</v>
      </c>
      <c r="BL33" s="8">
        <f t="shared" si="13"/>
        <v>83.240223463687144</v>
      </c>
      <c r="BM33" s="8">
        <f t="shared" si="14"/>
        <v>2.7932960893854748</v>
      </c>
      <c r="BN33" s="8">
        <f t="shared" si="15"/>
        <v>0</v>
      </c>
      <c r="BO33" s="8">
        <f t="shared" si="16"/>
        <v>2.2346368715083798</v>
      </c>
      <c r="BP33" s="8">
        <f t="shared" si="17"/>
        <v>2.7932960893854748</v>
      </c>
      <c r="BQ33" s="8">
        <f t="shared" si="18"/>
        <v>0</v>
      </c>
      <c r="BR33" s="8">
        <f t="shared" si="19"/>
        <v>0</v>
      </c>
      <c r="BS33" s="8">
        <f t="shared" si="20"/>
        <v>0</v>
      </c>
      <c r="BT33" s="8">
        <f t="shared" si="21"/>
        <v>0</v>
      </c>
      <c r="BU33" s="8">
        <f t="shared" si="22"/>
        <v>0</v>
      </c>
      <c r="BV33" s="8">
        <f t="shared" si="23"/>
        <v>0</v>
      </c>
      <c r="BW33" s="8">
        <f t="shared" si="24"/>
        <v>0</v>
      </c>
      <c r="BX33" s="8">
        <f t="shared" si="25"/>
        <v>2.2346368715083798</v>
      </c>
      <c r="BY33" s="8">
        <f t="shared" si="26"/>
        <v>0</v>
      </c>
      <c r="BZ33" s="8">
        <f t="shared" si="27"/>
        <v>0</v>
      </c>
      <c r="CA33" s="8">
        <f t="shared" si="28"/>
        <v>0</v>
      </c>
      <c r="CB33" s="8">
        <f t="shared" si="29"/>
        <v>0</v>
      </c>
      <c r="CC33" s="8">
        <f t="shared" si="30"/>
        <v>0</v>
      </c>
      <c r="CD33" s="8">
        <f t="shared" si="31"/>
        <v>0</v>
      </c>
      <c r="CE33" s="8">
        <f t="shared" si="32"/>
        <v>0</v>
      </c>
      <c r="CF33" s="8">
        <v>100</v>
      </c>
    </row>
    <row r="34" spans="1:84" x14ac:dyDescent="0.4">
      <c r="A34" s="38">
        <v>28</v>
      </c>
      <c r="B34" s="29" t="s">
        <v>20</v>
      </c>
      <c r="C34" s="29">
        <f>Age!C33</f>
        <v>0</v>
      </c>
      <c r="D34" s="29">
        <f>Age!D33</f>
        <v>0</v>
      </c>
      <c r="E34" s="29">
        <f>Age!E33</f>
        <v>4</v>
      </c>
      <c r="F34" s="29">
        <f>Age!F33</f>
        <v>6</v>
      </c>
      <c r="G34" s="29">
        <f>Age!G33</f>
        <v>13</v>
      </c>
      <c r="H34" s="29">
        <f>Age!H33</f>
        <v>17</v>
      </c>
      <c r="I34" s="29">
        <f>Age!I33</f>
        <v>23</v>
      </c>
      <c r="J34" s="29">
        <f>Age!J33</f>
        <v>38</v>
      </c>
      <c r="K34" s="29">
        <f>Age!K33</f>
        <v>101</v>
      </c>
      <c r="L34" s="36">
        <f t="shared" si="2"/>
        <v>23</v>
      </c>
      <c r="M34" s="31">
        <f t="shared" si="3"/>
        <v>0</v>
      </c>
      <c r="N34" s="31">
        <f t="shared" si="4"/>
        <v>0</v>
      </c>
      <c r="O34" s="31">
        <f t="shared" si="5"/>
        <v>3.9603960396039604</v>
      </c>
      <c r="P34" s="31">
        <f t="shared" si="6"/>
        <v>5.9405940594059405</v>
      </c>
      <c r="Q34" s="31">
        <f t="shared" si="7"/>
        <v>12.871287128712872</v>
      </c>
      <c r="R34" s="31">
        <f t="shared" si="8"/>
        <v>16.831683168316832</v>
      </c>
      <c r="S34" s="31">
        <f t="shared" si="9"/>
        <v>22.772277227722775</v>
      </c>
      <c r="T34" s="31">
        <f t="shared" si="10"/>
        <v>37.623762376237622</v>
      </c>
      <c r="U34" s="31">
        <f t="shared" si="11"/>
        <v>100</v>
      </c>
      <c r="V34" s="37">
        <f t="shared" si="12"/>
        <v>22.772277227722775</v>
      </c>
      <c r="W34" s="16">
        <f>'Marital Status'!H32</f>
        <v>43.43434343434344</v>
      </c>
      <c r="X34" s="16">
        <f>'Marital Status'!I32</f>
        <v>56.56565656565656</v>
      </c>
      <c r="Y34" s="19">
        <f>'Relationship in Household'!C32</f>
        <v>44.329896907216494</v>
      </c>
      <c r="Z34" s="19">
        <f>'Relationship in Household'!D32</f>
        <v>37.113402061855673</v>
      </c>
      <c r="AA34" s="19">
        <f>'Relationship in Household'!E32</f>
        <v>0</v>
      </c>
      <c r="AB34" s="19">
        <f>'Relationship in Household'!F32</f>
        <v>5.1546391752577314</v>
      </c>
      <c r="AC34" s="19">
        <f>'Housing Tenure'!C32</f>
        <v>43.265306122448983</v>
      </c>
      <c r="AD34" s="19">
        <f>'Housing Tenure'!D32</f>
        <v>53.877551020408163</v>
      </c>
      <c r="AE34" s="16">
        <f>Education!F32</f>
        <v>39.42307692307692</v>
      </c>
      <c r="AF34" s="16">
        <f>'Labour force status'!F32</f>
        <v>75.238095238095241</v>
      </c>
      <c r="AG34" s="19">
        <f>Incomes!C32</f>
        <v>458.8235294117647</v>
      </c>
      <c r="AH34" s="16">
        <f>'English fluency'!C32</f>
        <v>2.8571428571428572</v>
      </c>
      <c r="AI34" s="16">
        <f>'Indigenous Status'!F32</f>
        <v>12.621359223300971</v>
      </c>
      <c r="AJ34" s="19">
        <f>Religion!J32</f>
        <v>1.4492753623188406</v>
      </c>
      <c r="AK34" s="19">
        <f>Religion!K32</f>
        <v>54.589371980676326</v>
      </c>
      <c r="AL34" s="19">
        <f>Religion!L32</f>
        <v>0</v>
      </c>
      <c r="AM34" s="19">
        <f>Religion!M32</f>
        <v>5.7971014492753623</v>
      </c>
      <c r="AN34" s="19">
        <f>Religion!N32</f>
        <v>0</v>
      </c>
      <c r="AO34" s="19">
        <f>Religion!O32</f>
        <v>1.4492753623188406</v>
      </c>
      <c r="AP34" s="19">
        <f>Religion!P32</f>
        <v>36.714975845410628</v>
      </c>
      <c r="AQ34" s="43">
        <f>Birthplace!C32</f>
        <v>86</v>
      </c>
      <c r="AR34" s="43">
        <f>Birthplace!D32</f>
        <v>0</v>
      </c>
      <c r="AS34" s="43">
        <f>Birthplace!E32</f>
        <v>0</v>
      </c>
      <c r="AT34" s="43">
        <f>Birthplace!F32</f>
        <v>0</v>
      </c>
      <c r="AU34" s="43">
        <f>Birthplace!G32</f>
        <v>0</v>
      </c>
      <c r="AV34" s="43">
        <f>Birthplace!H32</f>
        <v>0</v>
      </c>
      <c r="AW34" s="43">
        <f>Birthplace!I32</f>
        <v>0</v>
      </c>
      <c r="AX34" s="43">
        <f>Birthplace!J32</f>
        <v>0</v>
      </c>
      <c r="AY34" s="43">
        <f>Birthplace!K32</f>
        <v>0</v>
      </c>
      <c r="AZ34" s="43">
        <f>Birthplace!L32</f>
        <v>0</v>
      </c>
      <c r="BA34" s="43">
        <f>Birthplace!M32</f>
        <v>0</v>
      </c>
      <c r="BB34" s="43">
        <f>Birthplace!N32</f>
        <v>0</v>
      </c>
      <c r="BC34" s="43">
        <f>Birthplace!O32</f>
        <v>0</v>
      </c>
      <c r="BD34" s="43">
        <f>Birthplace!P32</f>
        <v>0</v>
      </c>
      <c r="BE34" s="43">
        <f>Birthplace!Q32</f>
        <v>0</v>
      </c>
      <c r="BF34" s="43">
        <f>Birthplace!R32</f>
        <v>0</v>
      </c>
      <c r="BG34" s="43">
        <f>Birthplace!S32</f>
        <v>0</v>
      </c>
      <c r="BH34" s="43">
        <f>Birthplace!T32</f>
        <v>0</v>
      </c>
      <c r="BI34" s="43">
        <f>Birthplace!U32</f>
        <v>0</v>
      </c>
      <c r="BJ34" s="43">
        <f>Birthplace!V32</f>
        <v>0</v>
      </c>
      <c r="BK34" s="43">
        <v>101</v>
      </c>
      <c r="BL34" s="8">
        <f t="shared" si="13"/>
        <v>85.148514851485146</v>
      </c>
      <c r="BM34" s="8">
        <f t="shared" si="14"/>
        <v>0</v>
      </c>
      <c r="BN34" s="8">
        <f t="shared" si="15"/>
        <v>0</v>
      </c>
      <c r="BO34" s="8">
        <f t="shared" si="16"/>
        <v>0</v>
      </c>
      <c r="BP34" s="8">
        <f t="shared" si="17"/>
        <v>0</v>
      </c>
      <c r="BQ34" s="8">
        <f t="shared" si="18"/>
        <v>0</v>
      </c>
      <c r="BR34" s="8">
        <f t="shared" si="19"/>
        <v>0</v>
      </c>
      <c r="BS34" s="8">
        <f t="shared" si="20"/>
        <v>0</v>
      </c>
      <c r="BT34" s="8">
        <f t="shared" si="21"/>
        <v>0</v>
      </c>
      <c r="BU34" s="8">
        <f t="shared" si="22"/>
        <v>0</v>
      </c>
      <c r="BV34" s="8">
        <f t="shared" si="23"/>
        <v>0</v>
      </c>
      <c r="BW34" s="8">
        <f t="shared" si="24"/>
        <v>0</v>
      </c>
      <c r="BX34" s="8">
        <f t="shared" si="25"/>
        <v>0</v>
      </c>
      <c r="BY34" s="8">
        <f t="shared" si="26"/>
        <v>0</v>
      </c>
      <c r="BZ34" s="8">
        <f t="shared" si="27"/>
        <v>0</v>
      </c>
      <c r="CA34" s="8">
        <f t="shared" si="28"/>
        <v>0</v>
      </c>
      <c r="CB34" s="8">
        <f t="shared" si="29"/>
        <v>0</v>
      </c>
      <c r="CC34" s="8">
        <f t="shared" si="30"/>
        <v>0</v>
      </c>
      <c r="CD34" s="8">
        <f t="shared" si="31"/>
        <v>0</v>
      </c>
      <c r="CE34" s="8">
        <f t="shared" si="32"/>
        <v>0</v>
      </c>
      <c r="CF34" s="8">
        <v>100</v>
      </c>
    </row>
    <row r="35" spans="1:84" x14ac:dyDescent="0.4">
      <c r="A35" s="38">
        <v>29</v>
      </c>
      <c r="B35" s="29" t="s">
        <v>60</v>
      </c>
      <c r="C35" s="29">
        <f>Age!C34</f>
        <v>0</v>
      </c>
      <c r="D35" s="29">
        <f>Age!D34</f>
        <v>0</v>
      </c>
      <c r="E35" s="29">
        <f>Age!E34</f>
        <v>0</v>
      </c>
      <c r="F35" s="29">
        <f>Age!F34</f>
        <v>0</v>
      </c>
      <c r="G35" s="29">
        <f>Age!G34</f>
        <v>4</v>
      </c>
      <c r="H35" s="29">
        <f>Age!H34</f>
        <v>0</v>
      </c>
      <c r="I35" s="29">
        <f>Age!I34</f>
        <v>5</v>
      </c>
      <c r="J35" s="29">
        <f>Age!J34</f>
        <v>0</v>
      </c>
      <c r="K35" s="29">
        <f>Age!K34</f>
        <v>9</v>
      </c>
      <c r="L35" s="36">
        <f t="shared" si="2"/>
        <v>4</v>
      </c>
      <c r="M35" s="31">
        <f t="shared" si="3"/>
        <v>0</v>
      </c>
      <c r="N35" s="31">
        <f t="shared" si="4"/>
        <v>0</v>
      </c>
      <c r="O35" s="31">
        <f t="shared" si="5"/>
        <v>0</v>
      </c>
      <c r="P35" s="31">
        <f t="shared" si="6"/>
        <v>0</v>
      </c>
      <c r="Q35" s="31">
        <f t="shared" si="7"/>
        <v>44.444444444444443</v>
      </c>
      <c r="R35" s="31">
        <f t="shared" si="8"/>
        <v>0</v>
      </c>
      <c r="S35" s="31">
        <f t="shared" si="9"/>
        <v>55.555555555555557</v>
      </c>
      <c r="T35" s="31">
        <f t="shared" si="10"/>
        <v>0</v>
      </c>
      <c r="U35" s="31">
        <f t="shared" si="11"/>
        <v>100</v>
      </c>
      <c r="V35" s="37">
        <f t="shared" si="12"/>
        <v>44.444444444444443</v>
      </c>
      <c r="W35" s="16">
        <f>'Marital Status'!H33</f>
        <v>57.142857142857139</v>
      </c>
      <c r="X35" s="16">
        <f>'Marital Status'!I33</f>
        <v>42.857142857142861</v>
      </c>
      <c r="Y35" s="19">
        <f>'Relationship in Household'!C33</f>
        <v>40</v>
      </c>
      <c r="Z35" s="19">
        <f>'Relationship in Household'!D33</f>
        <v>60</v>
      </c>
      <c r="AA35" s="19">
        <f>'Relationship in Household'!E33</f>
        <v>0</v>
      </c>
      <c r="AB35" s="19">
        <f>'Relationship in Household'!F33</f>
        <v>0</v>
      </c>
      <c r="AC35" s="19">
        <f>'Housing Tenure'!C33</f>
        <v>61.904761904761905</v>
      </c>
      <c r="AD35" s="19">
        <f>'Housing Tenure'!D33</f>
        <v>19.047619047619047</v>
      </c>
      <c r="AE35" s="16">
        <f>Education!F33</f>
        <v>36.363636363636367</v>
      </c>
      <c r="AF35" s="16">
        <f>'Labour force status'!F33</f>
        <v>100</v>
      </c>
      <c r="AG35" s="19">
        <f>Incomes!C33</f>
        <v>575</v>
      </c>
      <c r="AH35" s="16">
        <f>'English fluency'!C33</f>
        <v>0</v>
      </c>
      <c r="AI35" s="16">
        <f>'Indigenous Status'!F33</f>
        <v>0</v>
      </c>
      <c r="AJ35" s="19">
        <f>Religion!J33</f>
        <v>0</v>
      </c>
      <c r="AK35" s="19">
        <f>Religion!K33</f>
        <v>38.095238095238095</v>
      </c>
      <c r="AL35" s="19">
        <f>Religion!L33</f>
        <v>0</v>
      </c>
      <c r="AM35" s="19">
        <f>Religion!M33</f>
        <v>0</v>
      </c>
      <c r="AN35" s="19">
        <f>Religion!N33</f>
        <v>0</v>
      </c>
      <c r="AO35" s="19">
        <f>Religion!O33</f>
        <v>0</v>
      </c>
      <c r="AP35" s="19">
        <f>Religion!P33</f>
        <v>61.904761904761905</v>
      </c>
      <c r="AQ35" s="43">
        <f>Birthplace!C33</f>
        <v>12</v>
      </c>
      <c r="AR35" s="43">
        <f>Birthplace!D33</f>
        <v>0</v>
      </c>
      <c r="AS35" s="43">
        <f>Birthplace!E33</f>
        <v>0</v>
      </c>
      <c r="AT35" s="43">
        <f>Birthplace!F33</f>
        <v>0</v>
      </c>
      <c r="AU35" s="43">
        <f>Birthplace!G33</f>
        <v>0</v>
      </c>
      <c r="AV35" s="43">
        <f>Birthplace!H33</f>
        <v>0</v>
      </c>
      <c r="AW35" s="43">
        <f>Birthplace!I33</f>
        <v>0</v>
      </c>
      <c r="AX35" s="43">
        <f>Birthplace!J33</f>
        <v>0</v>
      </c>
      <c r="AY35" s="43">
        <f>Birthplace!K33</f>
        <v>0</v>
      </c>
      <c r="AZ35" s="43">
        <f>Birthplace!L33</f>
        <v>0</v>
      </c>
      <c r="BA35" s="43">
        <f>Birthplace!M33</f>
        <v>0</v>
      </c>
      <c r="BB35" s="43">
        <f>Birthplace!N33</f>
        <v>0</v>
      </c>
      <c r="BC35" s="43">
        <f>Birthplace!O33</f>
        <v>0</v>
      </c>
      <c r="BD35" s="43">
        <f>Birthplace!P33</f>
        <v>0</v>
      </c>
      <c r="BE35" s="43">
        <f>Birthplace!Q33</f>
        <v>0</v>
      </c>
      <c r="BF35" s="43">
        <f>Birthplace!R33</f>
        <v>0</v>
      </c>
      <c r="BG35" s="43">
        <f>Birthplace!S33</f>
        <v>0</v>
      </c>
      <c r="BH35" s="43">
        <f>Birthplace!T33</f>
        <v>0</v>
      </c>
      <c r="BI35" s="43">
        <f>Birthplace!U33</f>
        <v>0</v>
      </c>
      <c r="BJ35" s="43">
        <f>Birthplace!V33</f>
        <v>0</v>
      </c>
      <c r="BK35" s="43">
        <v>9</v>
      </c>
      <c r="BL35" s="8">
        <f t="shared" si="13"/>
        <v>133.33333333333331</v>
      </c>
      <c r="BM35" s="8">
        <f t="shared" si="14"/>
        <v>0</v>
      </c>
      <c r="BN35" s="8">
        <f t="shared" si="15"/>
        <v>0</v>
      </c>
      <c r="BO35" s="8">
        <f t="shared" si="16"/>
        <v>0</v>
      </c>
      <c r="BP35" s="8">
        <f t="shared" si="17"/>
        <v>0</v>
      </c>
      <c r="BQ35" s="8">
        <f t="shared" si="18"/>
        <v>0</v>
      </c>
      <c r="BR35" s="8">
        <f t="shared" si="19"/>
        <v>0</v>
      </c>
      <c r="BS35" s="8">
        <f t="shared" si="20"/>
        <v>0</v>
      </c>
      <c r="BT35" s="8">
        <f t="shared" si="21"/>
        <v>0</v>
      </c>
      <c r="BU35" s="8">
        <f t="shared" si="22"/>
        <v>0</v>
      </c>
      <c r="BV35" s="8">
        <f t="shared" si="23"/>
        <v>0</v>
      </c>
      <c r="BW35" s="8">
        <f t="shared" si="24"/>
        <v>0</v>
      </c>
      <c r="BX35" s="8">
        <f t="shared" si="25"/>
        <v>0</v>
      </c>
      <c r="BY35" s="8">
        <f t="shared" si="26"/>
        <v>0</v>
      </c>
      <c r="BZ35" s="8">
        <f t="shared" si="27"/>
        <v>0</v>
      </c>
      <c r="CA35" s="8">
        <f t="shared" si="28"/>
        <v>0</v>
      </c>
      <c r="CB35" s="8">
        <f t="shared" si="29"/>
        <v>0</v>
      </c>
      <c r="CC35" s="8">
        <f t="shared" si="30"/>
        <v>0</v>
      </c>
      <c r="CD35" s="8">
        <f t="shared" si="31"/>
        <v>0</v>
      </c>
      <c r="CE35" s="8">
        <f t="shared" si="32"/>
        <v>0</v>
      </c>
      <c r="CF35" s="8">
        <v>100</v>
      </c>
    </row>
    <row r="36" spans="1:84" x14ac:dyDescent="0.4">
      <c r="A36" s="38">
        <v>30</v>
      </c>
      <c r="B36" s="29" t="s">
        <v>61</v>
      </c>
      <c r="C36" s="29">
        <f>Age!C35</f>
        <v>0</v>
      </c>
      <c r="D36" s="29">
        <f>Age!D35</f>
        <v>0</v>
      </c>
      <c r="E36" s="29">
        <f>Age!E35</f>
        <v>0</v>
      </c>
      <c r="F36" s="29">
        <f>Age!F35</f>
        <v>0</v>
      </c>
      <c r="G36" s="29">
        <f>Age!G35</f>
        <v>0</v>
      </c>
      <c r="H36" s="29">
        <f>Age!H35</f>
        <v>0</v>
      </c>
      <c r="I36" s="29">
        <f>Age!I35</f>
        <v>0</v>
      </c>
      <c r="J36" s="29">
        <f>Age!J35</f>
        <v>0</v>
      </c>
      <c r="K36" s="29">
        <f>Age!K35</f>
        <v>0</v>
      </c>
      <c r="L36" s="36">
        <f t="shared" si="2"/>
        <v>0</v>
      </c>
      <c r="M36" s="31">
        <f t="shared" si="3"/>
        <v>0</v>
      </c>
      <c r="N36" s="31">
        <f t="shared" si="4"/>
        <v>0</v>
      </c>
      <c r="O36" s="31">
        <f t="shared" si="5"/>
        <v>0</v>
      </c>
      <c r="P36" s="31">
        <f t="shared" si="6"/>
        <v>0</v>
      </c>
      <c r="Q36" s="31">
        <f t="shared" si="7"/>
        <v>0</v>
      </c>
      <c r="R36" s="31">
        <f t="shared" si="8"/>
        <v>0</v>
      </c>
      <c r="S36" s="31">
        <f t="shared" si="9"/>
        <v>0</v>
      </c>
      <c r="T36" s="31">
        <f t="shared" si="10"/>
        <v>0</v>
      </c>
      <c r="U36" s="31">
        <f t="shared" si="11"/>
        <v>0</v>
      </c>
      <c r="V36" s="37">
        <f t="shared" si="12"/>
        <v>0</v>
      </c>
      <c r="W36" s="16">
        <f>'Marital Status'!H34</f>
        <v>0</v>
      </c>
      <c r="X36" s="16">
        <f>'Marital Status'!I34</f>
        <v>0</v>
      </c>
      <c r="Y36" s="19">
        <f>'Relationship in Household'!C34</f>
        <v>0</v>
      </c>
      <c r="Z36" s="19">
        <f>'Relationship in Household'!D34</f>
        <v>0</v>
      </c>
      <c r="AA36" s="19">
        <f>'Relationship in Household'!E34</f>
        <v>0</v>
      </c>
      <c r="AB36" s="19">
        <f>'Relationship in Household'!F34</f>
        <v>0</v>
      </c>
      <c r="AC36" s="19">
        <f>'Housing Tenure'!C34</f>
        <v>33.333333333333329</v>
      </c>
      <c r="AD36" s="19">
        <f>'Housing Tenure'!D34</f>
        <v>66.666666666666657</v>
      </c>
      <c r="AE36" s="16">
        <f>Education!F34</f>
        <v>0</v>
      </c>
      <c r="AF36" s="16">
        <f>'Labour force status'!F34</f>
        <v>0</v>
      </c>
      <c r="AG36" s="19">
        <f>Incomes!C34</f>
        <v>0</v>
      </c>
      <c r="AH36" s="16">
        <f>'English fluency'!C34</f>
        <v>0</v>
      </c>
      <c r="AI36" s="16">
        <f>'Indigenous Status'!F34</f>
        <v>0</v>
      </c>
      <c r="AJ36" s="19">
        <f>Religion!J34</f>
        <v>0</v>
      </c>
      <c r="AK36" s="19">
        <f>Religion!K34</f>
        <v>0</v>
      </c>
      <c r="AL36" s="19">
        <f>Religion!L34</f>
        <v>0</v>
      </c>
      <c r="AM36" s="19">
        <f>Religion!M34</f>
        <v>0</v>
      </c>
      <c r="AN36" s="19">
        <f>Religion!N34</f>
        <v>0</v>
      </c>
      <c r="AO36" s="19">
        <f>Religion!O34</f>
        <v>0</v>
      </c>
      <c r="AP36" s="19">
        <f>Religion!P34</f>
        <v>100</v>
      </c>
      <c r="AQ36" s="43">
        <f>Birthplace!C34</f>
        <v>5</v>
      </c>
      <c r="AR36" s="43">
        <f>Birthplace!D34</f>
        <v>0</v>
      </c>
      <c r="AS36" s="43">
        <f>Birthplace!E34</f>
        <v>0</v>
      </c>
      <c r="AT36" s="43">
        <f>Birthplace!F34</f>
        <v>0</v>
      </c>
      <c r="AU36" s="43">
        <f>Birthplace!G34</f>
        <v>0</v>
      </c>
      <c r="AV36" s="43">
        <f>Birthplace!H34</f>
        <v>0</v>
      </c>
      <c r="AW36" s="43">
        <f>Birthplace!I34</f>
        <v>0</v>
      </c>
      <c r="AX36" s="43">
        <f>Birthplace!J34</f>
        <v>0</v>
      </c>
      <c r="AY36" s="43">
        <f>Birthplace!K34</f>
        <v>0</v>
      </c>
      <c r="AZ36" s="43">
        <f>Birthplace!L34</f>
        <v>0</v>
      </c>
      <c r="BA36" s="43">
        <f>Birthplace!M34</f>
        <v>0</v>
      </c>
      <c r="BB36" s="43">
        <f>Birthplace!N34</f>
        <v>0</v>
      </c>
      <c r="BC36" s="43">
        <f>Birthplace!O34</f>
        <v>0</v>
      </c>
      <c r="BD36" s="43">
        <f>Birthplace!P34</f>
        <v>0</v>
      </c>
      <c r="BE36" s="43">
        <f>Birthplace!Q34</f>
        <v>0</v>
      </c>
      <c r="BF36" s="43">
        <f>Birthplace!R34</f>
        <v>0</v>
      </c>
      <c r="BG36" s="43">
        <f>Birthplace!S34</f>
        <v>0</v>
      </c>
      <c r="BH36" s="43">
        <f>Birthplace!T34</f>
        <v>0</v>
      </c>
      <c r="BI36" s="43">
        <f>Birthplace!U34</f>
        <v>0</v>
      </c>
      <c r="BJ36" s="43">
        <f>Birthplace!V34</f>
        <v>0</v>
      </c>
      <c r="BK36" s="43">
        <v>0</v>
      </c>
      <c r="BL36" s="8">
        <f t="shared" si="13"/>
        <v>0</v>
      </c>
      <c r="BM36" s="8">
        <f t="shared" si="14"/>
        <v>0</v>
      </c>
      <c r="BN36" s="8">
        <f t="shared" si="15"/>
        <v>0</v>
      </c>
      <c r="BO36" s="8">
        <f t="shared" si="16"/>
        <v>0</v>
      </c>
      <c r="BP36" s="8">
        <f t="shared" si="17"/>
        <v>0</v>
      </c>
      <c r="BQ36" s="8">
        <f t="shared" si="18"/>
        <v>0</v>
      </c>
      <c r="BR36" s="8">
        <f t="shared" si="19"/>
        <v>0</v>
      </c>
      <c r="BS36" s="8">
        <f t="shared" si="20"/>
        <v>0</v>
      </c>
      <c r="BT36" s="8">
        <f t="shared" si="21"/>
        <v>0</v>
      </c>
      <c r="BU36" s="8">
        <f t="shared" si="22"/>
        <v>0</v>
      </c>
      <c r="BV36" s="8">
        <f t="shared" si="23"/>
        <v>0</v>
      </c>
      <c r="BW36" s="8">
        <f t="shared" si="24"/>
        <v>0</v>
      </c>
      <c r="BX36" s="8">
        <f t="shared" si="25"/>
        <v>0</v>
      </c>
      <c r="BY36" s="8">
        <f t="shared" si="26"/>
        <v>0</v>
      </c>
      <c r="BZ36" s="8">
        <f t="shared" si="27"/>
        <v>0</v>
      </c>
      <c r="CA36" s="8">
        <f t="shared" si="28"/>
        <v>0</v>
      </c>
      <c r="CB36" s="8">
        <f t="shared" si="29"/>
        <v>0</v>
      </c>
      <c r="CC36" s="8">
        <f t="shared" si="30"/>
        <v>0</v>
      </c>
      <c r="CD36" s="8">
        <f t="shared" si="31"/>
        <v>0</v>
      </c>
      <c r="CE36" s="8">
        <f t="shared" si="32"/>
        <v>0</v>
      </c>
      <c r="CF36" s="8">
        <v>100</v>
      </c>
    </row>
    <row r="37" spans="1:84" x14ac:dyDescent="0.4">
      <c r="A37" s="38">
        <v>31</v>
      </c>
      <c r="B37" s="29" t="s">
        <v>21</v>
      </c>
      <c r="C37" s="29">
        <f>Age!C36</f>
        <v>0</v>
      </c>
      <c r="D37" s="29">
        <f>Age!D36</f>
        <v>0</v>
      </c>
      <c r="E37" s="29">
        <f>Age!E36</f>
        <v>0</v>
      </c>
      <c r="F37" s="29">
        <f>Age!F36</f>
        <v>0</v>
      </c>
      <c r="G37" s="29">
        <f>Age!G36</f>
        <v>0</v>
      </c>
      <c r="H37" s="29">
        <f>Age!H36</f>
        <v>0</v>
      </c>
      <c r="I37" s="29">
        <f>Age!I36</f>
        <v>17</v>
      </c>
      <c r="J37" s="29">
        <f>Age!J36</f>
        <v>9</v>
      </c>
      <c r="K37" s="29">
        <f>Age!K36</f>
        <v>26</v>
      </c>
      <c r="L37" s="36">
        <f t="shared" si="2"/>
        <v>0</v>
      </c>
      <c r="M37" s="31">
        <f t="shared" si="3"/>
        <v>0</v>
      </c>
      <c r="N37" s="31">
        <f t="shared" si="4"/>
        <v>0</v>
      </c>
      <c r="O37" s="31">
        <f t="shared" si="5"/>
        <v>0</v>
      </c>
      <c r="P37" s="31">
        <f t="shared" si="6"/>
        <v>0</v>
      </c>
      <c r="Q37" s="31">
        <f t="shared" si="7"/>
        <v>0</v>
      </c>
      <c r="R37" s="31">
        <f t="shared" si="8"/>
        <v>0</v>
      </c>
      <c r="S37" s="31">
        <f t="shared" si="9"/>
        <v>65.384615384615387</v>
      </c>
      <c r="T37" s="31">
        <f t="shared" si="10"/>
        <v>34.615384615384613</v>
      </c>
      <c r="U37" s="31">
        <f t="shared" si="11"/>
        <v>100</v>
      </c>
      <c r="V37" s="37">
        <f t="shared" si="12"/>
        <v>0</v>
      </c>
      <c r="W37" s="16">
        <f>'Marital Status'!H35</f>
        <v>57.142857142857139</v>
      </c>
      <c r="X37" s="16">
        <f>'Marital Status'!I35</f>
        <v>42.857142857142861</v>
      </c>
      <c r="Y37" s="19">
        <f>'Relationship in Household'!C35</f>
        <v>59.259259259259252</v>
      </c>
      <c r="Z37" s="19">
        <f>'Relationship in Household'!D35</f>
        <v>40.74074074074074</v>
      </c>
      <c r="AA37" s="19">
        <f>'Relationship in Household'!E35</f>
        <v>0</v>
      </c>
      <c r="AB37" s="19">
        <f>'Relationship in Household'!F35</f>
        <v>0</v>
      </c>
      <c r="AC37" s="19">
        <f>'Housing Tenure'!C35</f>
        <v>55.248618784530393</v>
      </c>
      <c r="AD37" s="19">
        <f>'Housing Tenure'!D35</f>
        <v>43.093922651933703</v>
      </c>
      <c r="AE37" s="16">
        <f>Education!F35</f>
        <v>43.75</v>
      </c>
      <c r="AF37" s="16">
        <f>'Labour force status'!F35</f>
        <v>78.787878787878782</v>
      </c>
      <c r="AG37" s="19">
        <f>Incomes!C35</f>
        <v>203.57142857142856</v>
      </c>
      <c r="AH37" s="16">
        <f>'English fluency'!C35</f>
        <v>9.0909090909090917</v>
      </c>
      <c r="AI37" s="16">
        <f>'Indigenous Status'!F35</f>
        <v>0</v>
      </c>
      <c r="AJ37" s="19">
        <f>Religion!J35</f>
        <v>3.90625</v>
      </c>
      <c r="AK37" s="19">
        <f>Religion!K35</f>
        <v>38.28125</v>
      </c>
      <c r="AL37" s="19">
        <f>Religion!L35</f>
        <v>2.34375</v>
      </c>
      <c r="AM37" s="19">
        <f>Religion!M35</f>
        <v>31.25</v>
      </c>
      <c r="AN37" s="19">
        <f>Religion!N35</f>
        <v>0</v>
      </c>
      <c r="AO37" s="19">
        <f>Religion!O35</f>
        <v>3.90625</v>
      </c>
      <c r="AP37" s="19">
        <f>Religion!P35</f>
        <v>20.3125</v>
      </c>
      <c r="AQ37" s="43">
        <f>Birthplace!C35</f>
        <v>25</v>
      </c>
      <c r="AR37" s="43">
        <f>Birthplace!D35</f>
        <v>0</v>
      </c>
      <c r="AS37" s="43">
        <f>Birthplace!E35</f>
        <v>0</v>
      </c>
      <c r="AT37" s="43">
        <f>Birthplace!F35</f>
        <v>0</v>
      </c>
      <c r="AU37" s="43">
        <f>Birthplace!G35</f>
        <v>0</v>
      </c>
      <c r="AV37" s="43">
        <f>Birthplace!H35</f>
        <v>0</v>
      </c>
      <c r="AW37" s="43">
        <f>Birthplace!I35</f>
        <v>4</v>
      </c>
      <c r="AX37" s="43">
        <f>Birthplace!J35</f>
        <v>0</v>
      </c>
      <c r="AY37" s="43">
        <f>Birthplace!K35</f>
        <v>0</v>
      </c>
      <c r="AZ37" s="43">
        <f>Birthplace!L35</f>
        <v>0</v>
      </c>
      <c r="BA37" s="43">
        <f>Birthplace!M35</f>
        <v>0</v>
      </c>
      <c r="BB37" s="43">
        <f>Birthplace!N35</f>
        <v>0</v>
      </c>
      <c r="BC37" s="43">
        <f>Birthplace!O35</f>
        <v>0</v>
      </c>
      <c r="BD37" s="43">
        <f>Birthplace!P35</f>
        <v>0</v>
      </c>
      <c r="BE37" s="43">
        <f>Birthplace!Q35</f>
        <v>0</v>
      </c>
      <c r="BF37" s="43">
        <f>Birthplace!R35</f>
        <v>0</v>
      </c>
      <c r="BG37" s="43">
        <f>Birthplace!S35</f>
        <v>0</v>
      </c>
      <c r="BH37" s="43">
        <f>Birthplace!T35</f>
        <v>0</v>
      </c>
      <c r="BI37" s="43">
        <f>Birthplace!U35</f>
        <v>0</v>
      </c>
      <c r="BJ37" s="43">
        <f>Birthplace!V35</f>
        <v>0</v>
      </c>
      <c r="BK37" s="43">
        <v>26</v>
      </c>
      <c r="BL37" s="8">
        <f t="shared" si="13"/>
        <v>96.15384615384616</v>
      </c>
      <c r="BM37" s="8">
        <f t="shared" si="14"/>
        <v>0</v>
      </c>
      <c r="BN37" s="8">
        <f t="shared" si="15"/>
        <v>0</v>
      </c>
      <c r="BO37" s="8">
        <f t="shared" si="16"/>
        <v>0</v>
      </c>
      <c r="BP37" s="8">
        <f t="shared" si="17"/>
        <v>0</v>
      </c>
      <c r="BQ37" s="8">
        <f t="shared" si="18"/>
        <v>0</v>
      </c>
      <c r="BR37" s="8">
        <f t="shared" si="19"/>
        <v>15.384615384615385</v>
      </c>
      <c r="BS37" s="8">
        <f t="shared" si="20"/>
        <v>0</v>
      </c>
      <c r="BT37" s="8">
        <f t="shared" si="21"/>
        <v>0</v>
      </c>
      <c r="BU37" s="8">
        <f t="shared" si="22"/>
        <v>0</v>
      </c>
      <c r="BV37" s="8">
        <f t="shared" si="23"/>
        <v>0</v>
      </c>
      <c r="BW37" s="8">
        <f t="shared" si="24"/>
        <v>0</v>
      </c>
      <c r="BX37" s="8">
        <f t="shared" si="25"/>
        <v>0</v>
      </c>
      <c r="BY37" s="8">
        <f t="shared" si="26"/>
        <v>0</v>
      </c>
      <c r="BZ37" s="8">
        <f t="shared" si="27"/>
        <v>0</v>
      </c>
      <c r="CA37" s="8">
        <f t="shared" si="28"/>
        <v>0</v>
      </c>
      <c r="CB37" s="8">
        <f t="shared" si="29"/>
        <v>0</v>
      </c>
      <c r="CC37" s="8">
        <f t="shared" si="30"/>
        <v>0</v>
      </c>
      <c r="CD37" s="8">
        <f t="shared" si="31"/>
        <v>0</v>
      </c>
      <c r="CE37" s="8">
        <f t="shared" si="32"/>
        <v>0</v>
      </c>
      <c r="CF37" s="8">
        <v>100</v>
      </c>
    </row>
    <row r="38" spans="1:84" x14ac:dyDescent="0.4">
      <c r="A38" s="38">
        <v>32</v>
      </c>
      <c r="B38" s="29" t="s">
        <v>42</v>
      </c>
      <c r="C38" s="29">
        <f>Age!C37</f>
        <v>0</v>
      </c>
      <c r="D38" s="29">
        <f>Age!D37</f>
        <v>0</v>
      </c>
      <c r="E38" s="29">
        <f>Age!E37</f>
        <v>0</v>
      </c>
      <c r="F38" s="29">
        <f>Age!F37</f>
        <v>0</v>
      </c>
      <c r="G38" s="29">
        <f>Age!G37</f>
        <v>5</v>
      </c>
      <c r="H38" s="29">
        <f>Age!H37</f>
        <v>5</v>
      </c>
      <c r="I38" s="29">
        <f>Age!I37</f>
        <v>11</v>
      </c>
      <c r="J38" s="29">
        <f>Age!J37</f>
        <v>15</v>
      </c>
      <c r="K38" s="29">
        <f>Age!K37</f>
        <v>36</v>
      </c>
      <c r="L38" s="36">
        <f t="shared" si="2"/>
        <v>5</v>
      </c>
      <c r="M38" s="31">
        <f t="shared" si="3"/>
        <v>0</v>
      </c>
      <c r="N38" s="31">
        <f t="shared" si="4"/>
        <v>0</v>
      </c>
      <c r="O38" s="31">
        <f t="shared" si="5"/>
        <v>0</v>
      </c>
      <c r="P38" s="31">
        <f t="shared" si="6"/>
        <v>0</v>
      </c>
      <c r="Q38" s="31">
        <f t="shared" si="7"/>
        <v>13.888888888888889</v>
      </c>
      <c r="R38" s="31">
        <f t="shared" si="8"/>
        <v>13.888888888888889</v>
      </c>
      <c r="S38" s="31">
        <f t="shared" si="9"/>
        <v>30.555555555555557</v>
      </c>
      <c r="T38" s="31">
        <f t="shared" si="10"/>
        <v>41.666666666666671</v>
      </c>
      <c r="U38" s="31">
        <f t="shared" si="11"/>
        <v>100</v>
      </c>
      <c r="V38" s="37">
        <f t="shared" si="12"/>
        <v>13.888888888888889</v>
      </c>
      <c r="W38" s="16">
        <f>'Marital Status'!H36</f>
        <v>39.393939393939391</v>
      </c>
      <c r="X38" s="16">
        <f>'Marital Status'!I36</f>
        <v>60.606060606060609</v>
      </c>
      <c r="Y38" s="19">
        <f>'Relationship in Household'!C36</f>
        <v>41.935483870967744</v>
      </c>
      <c r="Z38" s="19">
        <f>'Relationship in Household'!D36</f>
        <v>38.70967741935484</v>
      </c>
      <c r="AA38" s="19">
        <f>'Relationship in Household'!E36</f>
        <v>0</v>
      </c>
      <c r="AB38" s="19">
        <f>'Relationship in Household'!F36</f>
        <v>0</v>
      </c>
      <c r="AC38" s="19">
        <f>'Housing Tenure'!C36</f>
        <v>49.206349206349202</v>
      </c>
      <c r="AD38" s="19">
        <f>'Housing Tenure'!D36</f>
        <v>53.968253968253968</v>
      </c>
      <c r="AE38" s="16">
        <f>Education!F36</f>
        <v>48.648648648648653</v>
      </c>
      <c r="AF38" s="16">
        <f>'Labour force status'!F36</f>
        <v>74.358974358974365</v>
      </c>
      <c r="AG38" s="19">
        <f>Incomes!C36</f>
        <v>507.5</v>
      </c>
      <c r="AH38" s="16">
        <f>'English fluency'!C36</f>
        <v>0</v>
      </c>
      <c r="AI38" s="16">
        <f>'Indigenous Status'!F36</f>
        <v>0</v>
      </c>
      <c r="AJ38" s="19">
        <f>Religion!J36</f>
        <v>0</v>
      </c>
      <c r="AK38" s="19">
        <f>Religion!K36</f>
        <v>43.07692307692308</v>
      </c>
      <c r="AL38" s="19">
        <f>Religion!L36</f>
        <v>0</v>
      </c>
      <c r="AM38" s="19">
        <f>Religion!M36</f>
        <v>0</v>
      </c>
      <c r="AN38" s="19">
        <f>Religion!N36</f>
        <v>0</v>
      </c>
      <c r="AO38" s="19">
        <f>Religion!O36</f>
        <v>0</v>
      </c>
      <c r="AP38" s="19">
        <f>Religion!P36</f>
        <v>56.92307692307692</v>
      </c>
      <c r="AQ38" s="43">
        <f>Birthplace!C36</f>
        <v>35</v>
      </c>
      <c r="AR38" s="43">
        <f>Birthplace!D36</f>
        <v>0</v>
      </c>
      <c r="AS38" s="43">
        <f>Birthplace!E36</f>
        <v>0</v>
      </c>
      <c r="AT38" s="43">
        <f>Birthplace!F36</f>
        <v>0</v>
      </c>
      <c r="AU38" s="43">
        <f>Birthplace!G36</f>
        <v>0</v>
      </c>
      <c r="AV38" s="43">
        <f>Birthplace!H36</f>
        <v>0</v>
      </c>
      <c r="AW38" s="43">
        <f>Birthplace!I36</f>
        <v>0</v>
      </c>
      <c r="AX38" s="43">
        <f>Birthplace!J36</f>
        <v>0</v>
      </c>
      <c r="AY38" s="43">
        <f>Birthplace!K36</f>
        <v>0</v>
      </c>
      <c r="AZ38" s="43">
        <f>Birthplace!L36</f>
        <v>0</v>
      </c>
      <c r="BA38" s="43">
        <f>Birthplace!M36</f>
        <v>0</v>
      </c>
      <c r="BB38" s="43">
        <f>Birthplace!N36</f>
        <v>0</v>
      </c>
      <c r="BC38" s="43">
        <f>Birthplace!O36</f>
        <v>0</v>
      </c>
      <c r="BD38" s="43">
        <f>Birthplace!P36</f>
        <v>0</v>
      </c>
      <c r="BE38" s="43">
        <f>Birthplace!Q36</f>
        <v>0</v>
      </c>
      <c r="BF38" s="43">
        <f>Birthplace!R36</f>
        <v>0</v>
      </c>
      <c r="BG38" s="43">
        <f>Birthplace!S36</f>
        <v>0</v>
      </c>
      <c r="BH38" s="43">
        <f>Birthplace!T36</f>
        <v>0</v>
      </c>
      <c r="BI38" s="43">
        <f>Birthplace!U36</f>
        <v>0</v>
      </c>
      <c r="BJ38" s="43">
        <f>Birthplace!V36</f>
        <v>0</v>
      </c>
      <c r="BK38" s="43">
        <v>36</v>
      </c>
      <c r="BL38" s="8">
        <f t="shared" si="13"/>
        <v>97.222222222222214</v>
      </c>
      <c r="BM38" s="8">
        <f t="shared" si="14"/>
        <v>0</v>
      </c>
      <c r="BN38" s="8">
        <f t="shared" si="15"/>
        <v>0</v>
      </c>
      <c r="BO38" s="8">
        <f t="shared" si="16"/>
        <v>0</v>
      </c>
      <c r="BP38" s="8">
        <f t="shared" si="17"/>
        <v>0</v>
      </c>
      <c r="BQ38" s="8">
        <f t="shared" si="18"/>
        <v>0</v>
      </c>
      <c r="BR38" s="8">
        <f t="shared" si="19"/>
        <v>0</v>
      </c>
      <c r="BS38" s="8">
        <f t="shared" si="20"/>
        <v>0</v>
      </c>
      <c r="BT38" s="8">
        <f t="shared" si="21"/>
        <v>0</v>
      </c>
      <c r="BU38" s="8">
        <f t="shared" si="22"/>
        <v>0</v>
      </c>
      <c r="BV38" s="8">
        <f t="shared" si="23"/>
        <v>0</v>
      </c>
      <c r="BW38" s="8">
        <f t="shared" si="24"/>
        <v>0</v>
      </c>
      <c r="BX38" s="8">
        <f t="shared" si="25"/>
        <v>0</v>
      </c>
      <c r="BY38" s="8">
        <f t="shared" si="26"/>
        <v>0</v>
      </c>
      <c r="BZ38" s="8">
        <f t="shared" si="27"/>
        <v>0</v>
      </c>
      <c r="CA38" s="8">
        <f t="shared" si="28"/>
        <v>0</v>
      </c>
      <c r="CB38" s="8">
        <f t="shared" si="29"/>
        <v>0</v>
      </c>
      <c r="CC38" s="8">
        <f t="shared" si="30"/>
        <v>0</v>
      </c>
      <c r="CD38" s="8">
        <f t="shared" si="31"/>
        <v>0</v>
      </c>
      <c r="CE38" s="8">
        <f t="shared" si="32"/>
        <v>0</v>
      </c>
      <c r="CF38" s="8">
        <v>100</v>
      </c>
    </row>
    <row r="39" spans="1:84" x14ac:dyDescent="0.4">
      <c r="A39" s="38">
        <v>33</v>
      </c>
      <c r="B39" s="29" t="s">
        <v>22</v>
      </c>
      <c r="C39" s="29">
        <f>Age!C38</f>
        <v>0</v>
      </c>
      <c r="D39" s="29">
        <f>Age!D38</f>
        <v>3</v>
      </c>
      <c r="E39" s="29">
        <f>Age!E38</f>
        <v>0</v>
      </c>
      <c r="F39" s="29">
        <f>Age!F38</f>
        <v>11</v>
      </c>
      <c r="G39" s="29">
        <f>Age!G38</f>
        <v>11</v>
      </c>
      <c r="H39" s="29">
        <f>Age!H38</f>
        <v>32</v>
      </c>
      <c r="I39" s="29">
        <f>Age!I38</f>
        <v>76</v>
      </c>
      <c r="J39" s="29">
        <f>Age!J38</f>
        <v>102</v>
      </c>
      <c r="K39" s="29">
        <f>Age!K38</f>
        <v>235</v>
      </c>
      <c r="L39" s="36">
        <f t="shared" si="2"/>
        <v>25</v>
      </c>
      <c r="M39" s="31">
        <f t="shared" si="3"/>
        <v>0</v>
      </c>
      <c r="N39" s="31">
        <f t="shared" si="4"/>
        <v>1.2765957446808509</v>
      </c>
      <c r="O39" s="31">
        <f t="shared" si="5"/>
        <v>0</v>
      </c>
      <c r="P39" s="31">
        <f t="shared" si="6"/>
        <v>4.6808510638297873</v>
      </c>
      <c r="Q39" s="31">
        <f t="shared" si="7"/>
        <v>4.6808510638297873</v>
      </c>
      <c r="R39" s="31">
        <f t="shared" si="8"/>
        <v>13.617021276595745</v>
      </c>
      <c r="S39" s="31">
        <f t="shared" si="9"/>
        <v>32.340425531914896</v>
      </c>
      <c r="T39" s="31">
        <f t="shared" si="10"/>
        <v>43.404255319148938</v>
      </c>
      <c r="U39" s="31">
        <f t="shared" si="11"/>
        <v>100</v>
      </c>
      <c r="V39" s="37">
        <f t="shared" si="12"/>
        <v>10.638297872340425</v>
      </c>
      <c r="W39" s="16">
        <f>'Marital Status'!H37</f>
        <v>58.536585365853654</v>
      </c>
      <c r="X39" s="16">
        <f>'Marital Status'!I37</f>
        <v>41.463414634146346</v>
      </c>
      <c r="Y39" s="19">
        <f>'Relationship in Household'!C37</f>
        <v>60.75949367088608</v>
      </c>
      <c r="Z39" s="19">
        <f>'Relationship in Household'!D37</f>
        <v>27.848101265822784</v>
      </c>
      <c r="AA39" s="19">
        <f>'Relationship in Household'!E37</f>
        <v>0</v>
      </c>
      <c r="AB39" s="19">
        <f>'Relationship in Household'!F37</f>
        <v>8.0168776371308024</v>
      </c>
      <c r="AC39" s="19">
        <f>'Housing Tenure'!C37</f>
        <v>57.040572792362767</v>
      </c>
      <c r="AD39" s="19">
        <f>'Housing Tenure'!D37</f>
        <v>42.482100238663485</v>
      </c>
      <c r="AE39" s="16">
        <f>Education!F37</f>
        <v>36.099585062240664</v>
      </c>
      <c r="AF39" s="16">
        <f>'Labour force status'!F37</f>
        <v>79.583333333333329</v>
      </c>
      <c r="AG39" s="19">
        <f>Incomes!C37</f>
        <v>368.18181818181819</v>
      </c>
      <c r="AH39" s="16">
        <f>'English fluency'!C37</f>
        <v>10.084033613445378</v>
      </c>
      <c r="AI39" s="16">
        <f>'Indigenous Status'!F37</f>
        <v>4.0650406504065035</v>
      </c>
      <c r="AJ39" s="19">
        <f>Religion!J37</f>
        <v>1.5075376884422109</v>
      </c>
      <c r="AK39" s="19">
        <f>Religion!K37</f>
        <v>43.969849246231156</v>
      </c>
      <c r="AL39" s="19">
        <f>Religion!L37</f>
        <v>1.0050251256281406</v>
      </c>
      <c r="AM39" s="19">
        <f>Religion!M37</f>
        <v>34.673366834170857</v>
      </c>
      <c r="AN39" s="19">
        <f>Religion!N37</f>
        <v>0</v>
      </c>
      <c r="AO39" s="19">
        <f>Religion!O37</f>
        <v>1.256281407035176</v>
      </c>
      <c r="AP39" s="19">
        <f>Religion!P37</f>
        <v>17.587939698492463</v>
      </c>
      <c r="AQ39" s="43">
        <f>Birthplace!C37</f>
        <v>161</v>
      </c>
      <c r="AR39" s="43">
        <f>Birthplace!D37</f>
        <v>7</v>
      </c>
      <c r="AS39" s="43">
        <f>Birthplace!E37</f>
        <v>8</v>
      </c>
      <c r="AT39" s="43">
        <f>Birthplace!F37</f>
        <v>0</v>
      </c>
      <c r="AU39" s="43">
        <f>Birthplace!G37</f>
        <v>8</v>
      </c>
      <c r="AV39" s="43">
        <f>Birthplace!H37</f>
        <v>0</v>
      </c>
      <c r="AW39" s="43">
        <f>Birthplace!I37</f>
        <v>7</v>
      </c>
      <c r="AX39" s="43">
        <f>Birthplace!J37</f>
        <v>0</v>
      </c>
      <c r="AY39" s="43">
        <f>Birthplace!K37</f>
        <v>24</v>
      </c>
      <c r="AZ39" s="43">
        <f>Birthplace!L37</f>
        <v>0</v>
      </c>
      <c r="BA39" s="43">
        <f>Birthplace!M37</f>
        <v>0</v>
      </c>
      <c r="BB39" s="43">
        <f>Birthplace!N37</f>
        <v>0</v>
      </c>
      <c r="BC39" s="43">
        <f>Birthplace!O37</f>
        <v>0</v>
      </c>
      <c r="BD39" s="43">
        <f>Birthplace!P37</f>
        <v>0</v>
      </c>
      <c r="BE39" s="43">
        <f>Birthplace!Q37</f>
        <v>0</v>
      </c>
      <c r="BF39" s="43">
        <f>Birthplace!R37</f>
        <v>0</v>
      </c>
      <c r="BG39" s="43">
        <f>Birthplace!S37</f>
        <v>0</v>
      </c>
      <c r="BH39" s="43">
        <f>Birthplace!T37</f>
        <v>0</v>
      </c>
      <c r="BI39" s="43">
        <f>Birthplace!U37</f>
        <v>6</v>
      </c>
      <c r="BJ39" s="43">
        <f>Birthplace!V37</f>
        <v>0</v>
      </c>
      <c r="BK39" s="43">
        <v>235</v>
      </c>
      <c r="BL39" s="8">
        <f t="shared" si="13"/>
        <v>68.510638297872333</v>
      </c>
      <c r="BM39" s="8">
        <f t="shared" si="14"/>
        <v>2.9787234042553195</v>
      </c>
      <c r="BN39" s="8">
        <f t="shared" si="15"/>
        <v>3.4042553191489362</v>
      </c>
      <c r="BO39" s="8">
        <f t="shared" si="16"/>
        <v>0</v>
      </c>
      <c r="BP39" s="8">
        <f t="shared" si="17"/>
        <v>3.4042553191489362</v>
      </c>
      <c r="BQ39" s="8">
        <f t="shared" si="18"/>
        <v>0</v>
      </c>
      <c r="BR39" s="8">
        <f t="shared" si="19"/>
        <v>2.9787234042553195</v>
      </c>
      <c r="BS39" s="8">
        <f t="shared" si="20"/>
        <v>0</v>
      </c>
      <c r="BT39" s="8">
        <f t="shared" si="21"/>
        <v>10.212765957446807</v>
      </c>
      <c r="BU39" s="8">
        <f t="shared" si="22"/>
        <v>0</v>
      </c>
      <c r="BV39" s="8">
        <f t="shared" si="23"/>
        <v>0</v>
      </c>
      <c r="BW39" s="8">
        <f t="shared" si="24"/>
        <v>0</v>
      </c>
      <c r="BX39" s="8">
        <f t="shared" si="25"/>
        <v>0</v>
      </c>
      <c r="BY39" s="8">
        <f t="shared" si="26"/>
        <v>0</v>
      </c>
      <c r="BZ39" s="8">
        <f t="shared" si="27"/>
        <v>0</v>
      </c>
      <c r="CA39" s="8">
        <f t="shared" si="28"/>
        <v>0</v>
      </c>
      <c r="CB39" s="8">
        <f t="shared" si="29"/>
        <v>0</v>
      </c>
      <c r="CC39" s="8">
        <f t="shared" si="30"/>
        <v>0</v>
      </c>
      <c r="CD39" s="8">
        <f t="shared" si="31"/>
        <v>2.5531914893617018</v>
      </c>
      <c r="CE39" s="8">
        <f t="shared" si="32"/>
        <v>0</v>
      </c>
      <c r="CF39" s="8">
        <v>100</v>
      </c>
    </row>
    <row r="40" spans="1:84" x14ac:dyDescent="0.4">
      <c r="A40" s="38">
        <v>34</v>
      </c>
      <c r="B40" s="29" t="s">
        <v>62</v>
      </c>
      <c r="C40" s="29">
        <f>Age!C39</f>
        <v>0</v>
      </c>
      <c r="D40" s="29">
        <f>Age!D39</f>
        <v>0</v>
      </c>
      <c r="E40" s="29">
        <f>Age!E39</f>
        <v>0</v>
      </c>
      <c r="F40" s="29">
        <f>Age!F39</f>
        <v>5</v>
      </c>
      <c r="G40" s="29">
        <f>Age!G39</f>
        <v>0</v>
      </c>
      <c r="H40" s="29">
        <f>Age!H39</f>
        <v>0</v>
      </c>
      <c r="I40" s="29">
        <f>Age!I39</f>
        <v>3</v>
      </c>
      <c r="J40" s="29">
        <f>Age!J39</f>
        <v>7</v>
      </c>
      <c r="K40" s="29">
        <f>Age!K39</f>
        <v>15</v>
      </c>
      <c r="L40" s="36">
        <f t="shared" si="2"/>
        <v>5</v>
      </c>
      <c r="M40" s="31">
        <f t="shared" si="3"/>
        <v>0</v>
      </c>
      <c r="N40" s="31">
        <f t="shared" si="4"/>
        <v>0</v>
      </c>
      <c r="O40" s="31">
        <f t="shared" si="5"/>
        <v>0</v>
      </c>
      <c r="P40" s="31">
        <f t="shared" si="6"/>
        <v>33.333333333333329</v>
      </c>
      <c r="Q40" s="31">
        <f t="shared" si="7"/>
        <v>0</v>
      </c>
      <c r="R40" s="31">
        <f t="shared" si="8"/>
        <v>0</v>
      </c>
      <c r="S40" s="31">
        <f t="shared" si="9"/>
        <v>20</v>
      </c>
      <c r="T40" s="31">
        <f t="shared" si="10"/>
        <v>46.666666666666664</v>
      </c>
      <c r="U40" s="31">
        <f t="shared" si="11"/>
        <v>100</v>
      </c>
      <c r="V40" s="37">
        <f t="shared" si="12"/>
        <v>33.333333333333329</v>
      </c>
      <c r="W40" s="16">
        <f>'Marital Status'!H38</f>
        <v>42.857142857142854</v>
      </c>
      <c r="X40" s="16">
        <f>'Marital Status'!I38</f>
        <v>57.142857142857146</v>
      </c>
      <c r="Y40" s="19">
        <f>'Relationship in Household'!C38</f>
        <v>42.857142857142854</v>
      </c>
      <c r="Z40" s="19">
        <f>'Relationship in Household'!D38</f>
        <v>0</v>
      </c>
      <c r="AA40" s="19">
        <f>'Relationship in Household'!E38</f>
        <v>0</v>
      </c>
      <c r="AB40" s="19">
        <f>'Relationship in Household'!F38</f>
        <v>57.142857142857139</v>
      </c>
      <c r="AC40" s="19">
        <f>'Housing Tenure'!C38</f>
        <v>73.333333333333329</v>
      </c>
      <c r="AD40" s="19">
        <f>'Housing Tenure'!D38</f>
        <v>35.555555555555557</v>
      </c>
      <c r="AE40" s="16">
        <f>Education!F38</f>
        <v>0</v>
      </c>
      <c r="AF40" s="16">
        <f>'Labour force status'!F38</f>
        <v>63.636363636363633</v>
      </c>
      <c r="AG40" s="19">
        <f>Incomes!C38</f>
        <v>225</v>
      </c>
      <c r="AH40" s="16">
        <f>'English fluency'!C38</f>
        <v>0</v>
      </c>
      <c r="AI40" s="16">
        <f>'Indigenous Status'!F38</f>
        <v>0</v>
      </c>
      <c r="AJ40" s="19">
        <f>Religion!J38</f>
        <v>0</v>
      </c>
      <c r="AK40" s="19">
        <f>Religion!K38</f>
        <v>61.111111111111114</v>
      </c>
      <c r="AL40" s="19">
        <f>Religion!L38</f>
        <v>0</v>
      </c>
      <c r="AM40" s="19">
        <f>Religion!M38</f>
        <v>0</v>
      </c>
      <c r="AN40" s="19">
        <f>Religion!N38</f>
        <v>0</v>
      </c>
      <c r="AO40" s="19">
        <f>Religion!O38</f>
        <v>0</v>
      </c>
      <c r="AP40" s="19">
        <f>Religion!P38</f>
        <v>38.888888888888893</v>
      </c>
      <c r="AQ40" s="43">
        <f>Birthplace!C38</f>
        <v>13</v>
      </c>
      <c r="AR40" s="43">
        <f>Birthplace!D38</f>
        <v>0</v>
      </c>
      <c r="AS40" s="43">
        <f>Birthplace!E38</f>
        <v>0</v>
      </c>
      <c r="AT40" s="43">
        <f>Birthplace!F38</f>
        <v>0</v>
      </c>
      <c r="AU40" s="43">
        <f>Birthplace!G38</f>
        <v>0</v>
      </c>
      <c r="AV40" s="43">
        <f>Birthplace!H38</f>
        <v>0</v>
      </c>
      <c r="AW40" s="43">
        <f>Birthplace!I38</f>
        <v>0</v>
      </c>
      <c r="AX40" s="43">
        <f>Birthplace!J38</f>
        <v>0</v>
      </c>
      <c r="AY40" s="43">
        <f>Birthplace!K38</f>
        <v>0</v>
      </c>
      <c r="AZ40" s="43">
        <f>Birthplace!L38</f>
        <v>0</v>
      </c>
      <c r="BA40" s="43">
        <f>Birthplace!M38</f>
        <v>0</v>
      </c>
      <c r="BB40" s="43">
        <f>Birthplace!N38</f>
        <v>0</v>
      </c>
      <c r="BC40" s="43">
        <f>Birthplace!O38</f>
        <v>0</v>
      </c>
      <c r="BD40" s="43">
        <f>Birthplace!P38</f>
        <v>0</v>
      </c>
      <c r="BE40" s="43">
        <f>Birthplace!Q38</f>
        <v>0</v>
      </c>
      <c r="BF40" s="43">
        <f>Birthplace!R38</f>
        <v>0</v>
      </c>
      <c r="BG40" s="43">
        <f>Birthplace!S38</f>
        <v>0</v>
      </c>
      <c r="BH40" s="43">
        <f>Birthplace!T38</f>
        <v>0</v>
      </c>
      <c r="BI40" s="43">
        <f>Birthplace!U38</f>
        <v>0</v>
      </c>
      <c r="BJ40" s="43">
        <f>Birthplace!V38</f>
        <v>0</v>
      </c>
      <c r="BK40" s="43">
        <v>15</v>
      </c>
      <c r="BL40" s="8">
        <f t="shared" si="13"/>
        <v>86.666666666666671</v>
      </c>
      <c r="BM40" s="8">
        <f t="shared" si="14"/>
        <v>0</v>
      </c>
      <c r="BN40" s="8">
        <f t="shared" si="15"/>
        <v>0</v>
      </c>
      <c r="BO40" s="8">
        <f t="shared" si="16"/>
        <v>0</v>
      </c>
      <c r="BP40" s="8">
        <f t="shared" si="17"/>
        <v>0</v>
      </c>
      <c r="BQ40" s="8">
        <f t="shared" si="18"/>
        <v>0</v>
      </c>
      <c r="BR40" s="8">
        <f t="shared" si="19"/>
        <v>0</v>
      </c>
      <c r="BS40" s="8">
        <f t="shared" si="20"/>
        <v>0</v>
      </c>
      <c r="BT40" s="8">
        <f t="shared" si="21"/>
        <v>0</v>
      </c>
      <c r="BU40" s="8">
        <f t="shared" si="22"/>
        <v>0</v>
      </c>
      <c r="BV40" s="8">
        <f t="shared" si="23"/>
        <v>0</v>
      </c>
      <c r="BW40" s="8">
        <f t="shared" si="24"/>
        <v>0</v>
      </c>
      <c r="BX40" s="8">
        <f t="shared" si="25"/>
        <v>0</v>
      </c>
      <c r="BY40" s="8">
        <f t="shared" si="26"/>
        <v>0</v>
      </c>
      <c r="BZ40" s="8">
        <f t="shared" si="27"/>
        <v>0</v>
      </c>
      <c r="CA40" s="8">
        <f t="shared" si="28"/>
        <v>0</v>
      </c>
      <c r="CB40" s="8">
        <f t="shared" si="29"/>
        <v>0</v>
      </c>
      <c r="CC40" s="8">
        <f t="shared" si="30"/>
        <v>0</v>
      </c>
      <c r="CD40" s="8">
        <f t="shared" si="31"/>
        <v>0</v>
      </c>
      <c r="CE40" s="8">
        <f t="shared" si="32"/>
        <v>0</v>
      </c>
      <c r="CF40" s="8">
        <v>100</v>
      </c>
    </row>
    <row r="41" spans="1:84" x14ac:dyDescent="0.4">
      <c r="A41" s="38">
        <v>35</v>
      </c>
      <c r="B41" s="29" t="s">
        <v>23</v>
      </c>
      <c r="C41" s="29">
        <f>Age!C40</f>
        <v>0</v>
      </c>
      <c r="D41" s="29">
        <f>Age!D40</f>
        <v>0</v>
      </c>
      <c r="E41" s="29">
        <f>Age!E40</f>
        <v>0</v>
      </c>
      <c r="F41" s="29">
        <f>Age!F40</f>
        <v>5</v>
      </c>
      <c r="G41" s="29">
        <f>Age!G40</f>
        <v>0</v>
      </c>
      <c r="H41" s="29">
        <f>Age!H40</f>
        <v>8</v>
      </c>
      <c r="I41" s="29">
        <f>Age!I40</f>
        <v>10</v>
      </c>
      <c r="J41" s="29">
        <f>Age!J40</f>
        <v>12</v>
      </c>
      <c r="K41" s="29">
        <f>Age!K40</f>
        <v>35</v>
      </c>
      <c r="L41" s="36">
        <f t="shared" si="2"/>
        <v>5</v>
      </c>
      <c r="M41" s="31">
        <f t="shared" si="3"/>
        <v>0</v>
      </c>
      <c r="N41" s="31">
        <f t="shared" si="4"/>
        <v>0</v>
      </c>
      <c r="O41" s="31">
        <f t="shared" si="5"/>
        <v>0</v>
      </c>
      <c r="P41" s="31">
        <f t="shared" si="6"/>
        <v>14.285714285714285</v>
      </c>
      <c r="Q41" s="31">
        <f t="shared" si="7"/>
        <v>0</v>
      </c>
      <c r="R41" s="31">
        <f t="shared" si="8"/>
        <v>22.857142857142858</v>
      </c>
      <c r="S41" s="31">
        <f t="shared" si="9"/>
        <v>28.571428571428569</v>
      </c>
      <c r="T41" s="31">
        <f t="shared" si="10"/>
        <v>34.285714285714285</v>
      </c>
      <c r="U41" s="31">
        <f t="shared" si="11"/>
        <v>100</v>
      </c>
      <c r="V41" s="37">
        <f t="shared" si="12"/>
        <v>14.285714285714285</v>
      </c>
      <c r="W41" s="16">
        <f>'Marital Status'!H39</f>
        <v>50</v>
      </c>
      <c r="X41" s="16">
        <f>'Marital Status'!I39</f>
        <v>50</v>
      </c>
      <c r="Y41" s="19">
        <f>'Relationship in Household'!C39</f>
        <v>62.5</v>
      </c>
      <c r="Z41" s="19">
        <f>'Relationship in Household'!D39</f>
        <v>37.5</v>
      </c>
      <c r="AA41" s="19">
        <f>'Relationship in Household'!E39</f>
        <v>0</v>
      </c>
      <c r="AB41" s="19">
        <f>'Relationship in Household'!F39</f>
        <v>0</v>
      </c>
      <c r="AC41" s="19">
        <f>'Housing Tenure'!C39</f>
        <v>67.450980392156865</v>
      </c>
      <c r="AD41" s="19">
        <f>'Housing Tenure'!D39</f>
        <v>29.411764705882355</v>
      </c>
      <c r="AE41" s="16">
        <f>Education!F39</f>
        <v>35.135135135135137</v>
      </c>
      <c r="AF41" s="16">
        <f>'Labour force status'!F39</f>
        <v>72.222222222222214</v>
      </c>
      <c r="AG41" s="19">
        <f>Incomes!C39</f>
        <v>375</v>
      </c>
      <c r="AH41" s="16">
        <f>'English fluency'!C39</f>
        <v>10.256410256410255</v>
      </c>
      <c r="AI41" s="16">
        <f>'Indigenous Status'!F39</f>
        <v>0</v>
      </c>
      <c r="AJ41" s="19">
        <f>Religion!J39</f>
        <v>8.8235294117647065</v>
      </c>
      <c r="AK41" s="19">
        <f>Religion!K39</f>
        <v>51.960784313725497</v>
      </c>
      <c r="AL41" s="19">
        <f>Religion!L39</f>
        <v>0</v>
      </c>
      <c r="AM41" s="19">
        <f>Religion!M39</f>
        <v>5.8823529411764701</v>
      </c>
      <c r="AN41" s="19">
        <f>Religion!N39</f>
        <v>4.9019607843137258</v>
      </c>
      <c r="AO41" s="19">
        <f>Religion!O39</f>
        <v>2.9411764705882351</v>
      </c>
      <c r="AP41" s="19">
        <f>Religion!P39</f>
        <v>25.490196078431371</v>
      </c>
      <c r="AQ41" s="43">
        <f>Birthplace!C39</f>
        <v>31</v>
      </c>
      <c r="AR41" s="43">
        <f>Birthplace!D39</f>
        <v>0</v>
      </c>
      <c r="AS41" s="43">
        <f>Birthplace!E39</f>
        <v>3</v>
      </c>
      <c r="AT41" s="43">
        <f>Birthplace!F39</f>
        <v>0</v>
      </c>
      <c r="AU41" s="43">
        <f>Birthplace!G39</f>
        <v>0</v>
      </c>
      <c r="AV41" s="43">
        <f>Birthplace!H39</f>
        <v>0</v>
      </c>
      <c r="AW41" s="43">
        <f>Birthplace!I39</f>
        <v>0</v>
      </c>
      <c r="AX41" s="43">
        <f>Birthplace!J39</f>
        <v>0</v>
      </c>
      <c r="AY41" s="43">
        <f>Birthplace!K39</f>
        <v>0</v>
      </c>
      <c r="AZ41" s="43">
        <f>Birthplace!L39</f>
        <v>0</v>
      </c>
      <c r="BA41" s="43">
        <f>Birthplace!M39</f>
        <v>0</v>
      </c>
      <c r="BB41" s="43">
        <f>Birthplace!N39</f>
        <v>0</v>
      </c>
      <c r="BC41" s="43">
        <f>Birthplace!O39</f>
        <v>0</v>
      </c>
      <c r="BD41" s="43">
        <f>Birthplace!P39</f>
        <v>0</v>
      </c>
      <c r="BE41" s="43">
        <f>Birthplace!Q39</f>
        <v>0</v>
      </c>
      <c r="BF41" s="43">
        <f>Birthplace!R39</f>
        <v>0</v>
      </c>
      <c r="BG41" s="43">
        <f>Birthplace!S39</f>
        <v>0</v>
      </c>
      <c r="BH41" s="43">
        <f>Birthplace!T39</f>
        <v>0</v>
      </c>
      <c r="BI41" s="43">
        <f>Birthplace!U39</f>
        <v>0</v>
      </c>
      <c r="BJ41" s="43">
        <f>Birthplace!V39</f>
        <v>0</v>
      </c>
      <c r="BK41" s="43">
        <v>35</v>
      </c>
      <c r="BL41" s="8">
        <f t="shared" si="13"/>
        <v>88.571428571428569</v>
      </c>
      <c r="BM41" s="8">
        <f t="shared" si="14"/>
        <v>0</v>
      </c>
      <c r="BN41" s="8">
        <f t="shared" si="15"/>
        <v>8.5714285714285712</v>
      </c>
      <c r="BO41" s="8">
        <f t="shared" si="16"/>
        <v>0</v>
      </c>
      <c r="BP41" s="8">
        <f t="shared" si="17"/>
        <v>0</v>
      </c>
      <c r="BQ41" s="8">
        <f t="shared" si="18"/>
        <v>0</v>
      </c>
      <c r="BR41" s="8">
        <f t="shared" si="19"/>
        <v>0</v>
      </c>
      <c r="BS41" s="8">
        <f t="shared" si="20"/>
        <v>0</v>
      </c>
      <c r="BT41" s="8">
        <f t="shared" si="21"/>
        <v>0</v>
      </c>
      <c r="BU41" s="8">
        <f t="shared" si="22"/>
        <v>0</v>
      </c>
      <c r="BV41" s="8">
        <f t="shared" si="23"/>
        <v>0</v>
      </c>
      <c r="BW41" s="8">
        <f t="shared" si="24"/>
        <v>0</v>
      </c>
      <c r="BX41" s="8">
        <f t="shared" si="25"/>
        <v>0</v>
      </c>
      <c r="BY41" s="8">
        <f t="shared" si="26"/>
        <v>0</v>
      </c>
      <c r="BZ41" s="8">
        <f t="shared" si="27"/>
        <v>0</v>
      </c>
      <c r="CA41" s="8">
        <f t="shared" si="28"/>
        <v>0</v>
      </c>
      <c r="CB41" s="8">
        <f t="shared" si="29"/>
        <v>0</v>
      </c>
      <c r="CC41" s="8">
        <f t="shared" si="30"/>
        <v>0</v>
      </c>
      <c r="CD41" s="8">
        <f t="shared" si="31"/>
        <v>0</v>
      </c>
      <c r="CE41" s="8">
        <f t="shared" si="32"/>
        <v>0</v>
      </c>
      <c r="CF41" s="8">
        <v>100</v>
      </c>
    </row>
    <row r="42" spans="1:84" x14ac:dyDescent="0.4">
      <c r="A42" s="38">
        <v>36</v>
      </c>
      <c r="B42" s="29" t="s">
        <v>24</v>
      </c>
      <c r="C42" s="29">
        <f>Age!C41</f>
        <v>0</v>
      </c>
      <c r="D42" s="29">
        <f>Age!D41</f>
        <v>0</v>
      </c>
      <c r="E42" s="29">
        <f>Age!E41</f>
        <v>0</v>
      </c>
      <c r="F42" s="29">
        <f>Age!F41</f>
        <v>0</v>
      </c>
      <c r="G42" s="29">
        <f>Age!G41</f>
        <v>3</v>
      </c>
      <c r="H42" s="29">
        <f>Age!H41</f>
        <v>11</v>
      </c>
      <c r="I42" s="29">
        <f>Age!I41</f>
        <v>12</v>
      </c>
      <c r="J42" s="29">
        <f>Age!J41</f>
        <v>29</v>
      </c>
      <c r="K42" s="29">
        <f>Age!K41</f>
        <v>55</v>
      </c>
      <c r="L42" s="36">
        <f t="shared" si="2"/>
        <v>3</v>
      </c>
      <c r="M42" s="31">
        <f t="shared" si="3"/>
        <v>0</v>
      </c>
      <c r="N42" s="31">
        <f t="shared" si="4"/>
        <v>0</v>
      </c>
      <c r="O42" s="31">
        <f t="shared" si="5"/>
        <v>0</v>
      </c>
      <c r="P42" s="31">
        <f t="shared" si="6"/>
        <v>0</v>
      </c>
      <c r="Q42" s="31">
        <f t="shared" si="7"/>
        <v>5.4545454545454541</v>
      </c>
      <c r="R42" s="31">
        <f t="shared" si="8"/>
        <v>20</v>
      </c>
      <c r="S42" s="31">
        <f t="shared" si="9"/>
        <v>21.818181818181817</v>
      </c>
      <c r="T42" s="31">
        <f t="shared" si="10"/>
        <v>52.72727272727272</v>
      </c>
      <c r="U42" s="31">
        <f t="shared" si="11"/>
        <v>99.999999999999986</v>
      </c>
      <c r="V42" s="37">
        <f t="shared" si="12"/>
        <v>5.4545454545454541</v>
      </c>
      <c r="W42" s="16">
        <f>'Marital Status'!H40</f>
        <v>52.830188679245282</v>
      </c>
      <c r="X42" s="16">
        <f>'Marital Status'!I40</f>
        <v>47.169811320754718</v>
      </c>
      <c r="Y42" s="19">
        <f>'Relationship in Household'!C40</f>
        <v>51.851851851851848</v>
      </c>
      <c r="Z42" s="19">
        <f>'Relationship in Household'!D40</f>
        <v>42.592592592592595</v>
      </c>
      <c r="AA42" s="19">
        <f>'Relationship in Household'!E40</f>
        <v>0</v>
      </c>
      <c r="AB42" s="19">
        <f>'Relationship in Household'!F40</f>
        <v>0</v>
      </c>
      <c r="AC42" s="19">
        <f>'Housing Tenure'!C40</f>
        <v>66.189111747851001</v>
      </c>
      <c r="AD42" s="19">
        <f>'Housing Tenure'!D40</f>
        <v>32.664756446991404</v>
      </c>
      <c r="AE42" s="16">
        <f>Education!F40</f>
        <v>40.322580645161288</v>
      </c>
      <c r="AF42" s="16">
        <f>'Labour force status'!F40</f>
        <v>70.909090909090907</v>
      </c>
      <c r="AG42" s="19">
        <f>Incomes!C40</f>
        <v>500</v>
      </c>
      <c r="AH42" s="16">
        <f>'English fluency'!C40</f>
        <v>9.8360655737704921</v>
      </c>
      <c r="AI42" s="16">
        <f>'Indigenous Status'!F40</f>
        <v>9.67741935483871</v>
      </c>
      <c r="AJ42" s="19">
        <f>Religion!J40</f>
        <v>3.2467532467532463</v>
      </c>
      <c r="AK42" s="19">
        <f>Religion!K40</f>
        <v>50</v>
      </c>
      <c r="AL42" s="19">
        <f>Religion!L40</f>
        <v>1.948051948051948</v>
      </c>
      <c r="AM42" s="19">
        <f>Religion!M40</f>
        <v>1.948051948051948</v>
      </c>
      <c r="AN42" s="19">
        <f>Religion!N40</f>
        <v>0</v>
      </c>
      <c r="AO42" s="19">
        <f>Religion!O40</f>
        <v>0</v>
      </c>
      <c r="AP42" s="19">
        <f>Religion!P40</f>
        <v>42.857142857142854</v>
      </c>
      <c r="AQ42" s="43">
        <f>Birthplace!C40</f>
        <v>53</v>
      </c>
      <c r="AR42" s="43">
        <f>Birthplace!D40</f>
        <v>6</v>
      </c>
      <c r="AS42" s="43">
        <f>Birthplace!E40</f>
        <v>0</v>
      </c>
      <c r="AT42" s="43">
        <f>Birthplace!F40</f>
        <v>0</v>
      </c>
      <c r="AU42" s="43">
        <f>Birthplace!G40</f>
        <v>0</v>
      </c>
      <c r="AV42" s="43">
        <f>Birthplace!H40</f>
        <v>0</v>
      </c>
      <c r="AW42" s="43">
        <f>Birthplace!I40</f>
        <v>0</v>
      </c>
      <c r="AX42" s="43">
        <f>Birthplace!J40</f>
        <v>0</v>
      </c>
      <c r="AY42" s="43">
        <f>Birthplace!K40</f>
        <v>0</v>
      </c>
      <c r="AZ42" s="43">
        <f>Birthplace!L40</f>
        <v>0</v>
      </c>
      <c r="BA42" s="43">
        <f>Birthplace!M40</f>
        <v>0</v>
      </c>
      <c r="BB42" s="43">
        <f>Birthplace!N40</f>
        <v>0</v>
      </c>
      <c r="BC42" s="43">
        <f>Birthplace!O40</f>
        <v>0</v>
      </c>
      <c r="BD42" s="43">
        <f>Birthplace!P40</f>
        <v>0</v>
      </c>
      <c r="BE42" s="43">
        <f>Birthplace!Q40</f>
        <v>0</v>
      </c>
      <c r="BF42" s="43">
        <f>Birthplace!R40</f>
        <v>0</v>
      </c>
      <c r="BG42" s="43">
        <f>Birthplace!S40</f>
        <v>0</v>
      </c>
      <c r="BH42" s="43">
        <f>Birthplace!T40</f>
        <v>0</v>
      </c>
      <c r="BI42" s="43">
        <f>Birthplace!U40</f>
        <v>0</v>
      </c>
      <c r="BJ42" s="43">
        <f>Birthplace!V40</f>
        <v>0</v>
      </c>
      <c r="BK42" s="43">
        <v>55</v>
      </c>
      <c r="BL42" s="8">
        <f t="shared" si="13"/>
        <v>96.36363636363636</v>
      </c>
      <c r="BM42" s="8">
        <f t="shared" si="14"/>
        <v>10.909090909090908</v>
      </c>
      <c r="BN42" s="8">
        <f t="shared" si="15"/>
        <v>0</v>
      </c>
      <c r="BO42" s="8">
        <f t="shared" si="16"/>
        <v>0</v>
      </c>
      <c r="BP42" s="8">
        <f t="shared" si="17"/>
        <v>0</v>
      </c>
      <c r="BQ42" s="8">
        <f t="shared" si="18"/>
        <v>0</v>
      </c>
      <c r="BR42" s="8">
        <f t="shared" si="19"/>
        <v>0</v>
      </c>
      <c r="BS42" s="8">
        <f t="shared" si="20"/>
        <v>0</v>
      </c>
      <c r="BT42" s="8">
        <f t="shared" si="21"/>
        <v>0</v>
      </c>
      <c r="BU42" s="8">
        <f t="shared" si="22"/>
        <v>0</v>
      </c>
      <c r="BV42" s="8">
        <f t="shared" si="23"/>
        <v>0</v>
      </c>
      <c r="BW42" s="8">
        <f t="shared" si="24"/>
        <v>0</v>
      </c>
      <c r="BX42" s="8">
        <f t="shared" si="25"/>
        <v>0</v>
      </c>
      <c r="BY42" s="8">
        <f t="shared" si="26"/>
        <v>0</v>
      </c>
      <c r="BZ42" s="8">
        <f t="shared" si="27"/>
        <v>0</v>
      </c>
      <c r="CA42" s="8">
        <f t="shared" si="28"/>
        <v>0</v>
      </c>
      <c r="CB42" s="8">
        <f t="shared" si="29"/>
        <v>0</v>
      </c>
      <c r="CC42" s="8">
        <f t="shared" si="30"/>
        <v>0</v>
      </c>
      <c r="CD42" s="8">
        <f t="shared" si="31"/>
        <v>0</v>
      </c>
      <c r="CE42" s="8">
        <f t="shared" si="32"/>
        <v>0</v>
      </c>
      <c r="CF42" s="8">
        <v>100</v>
      </c>
    </row>
    <row r="43" spans="1:84" x14ac:dyDescent="0.4">
      <c r="A43" s="38">
        <v>37</v>
      </c>
      <c r="B43" s="29" t="s">
        <v>25</v>
      </c>
      <c r="C43" s="29">
        <f>Age!C42</f>
        <v>0</v>
      </c>
      <c r="D43" s="29">
        <f>Age!D42</f>
        <v>0</v>
      </c>
      <c r="E43" s="29">
        <f>Age!E42</f>
        <v>6</v>
      </c>
      <c r="F43" s="29">
        <f>Age!F42</f>
        <v>15</v>
      </c>
      <c r="G43" s="29">
        <f>Age!G42</f>
        <v>14</v>
      </c>
      <c r="H43" s="29">
        <f>Age!H42</f>
        <v>20</v>
      </c>
      <c r="I43" s="29">
        <f>Age!I42</f>
        <v>38</v>
      </c>
      <c r="J43" s="29">
        <f>Age!J42</f>
        <v>68</v>
      </c>
      <c r="K43" s="29">
        <f>Age!K42</f>
        <v>161</v>
      </c>
      <c r="L43" s="36">
        <f t="shared" si="2"/>
        <v>35</v>
      </c>
      <c r="M43" s="31">
        <f t="shared" si="3"/>
        <v>0</v>
      </c>
      <c r="N43" s="31">
        <f t="shared" si="4"/>
        <v>0</v>
      </c>
      <c r="O43" s="31">
        <f t="shared" si="5"/>
        <v>3.7267080745341614</v>
      </c>
      <c r="P43" s="31">
        <f t="shared" si="6"/>
        <v>9.316770186335404</v>
      </c>
      <c r="Q43" s="31">
        <f t="shared" si="7"/>
        <v>8.695652173913043</v>
      </c>
      <c r="R43" s="31">
        <f t="shared" si="8"/>
        <v>12.422360248447205</v>
      </c>
      <c r="S43" s="31">
        <f t="shared" si="9"/>
        <v>23.602484472049689</v>
      </c>
      <c r="T43" s="31">
        <f t="shared" si="10"/>
        <v>42.236024844720497</v>
      </c>
      <c r="U43" s="31">
        <f t="shared" si="11"/>
        <v>100</v>
      </c>
      <c r="V43" s="37">
        <f t="shared" si="12"/>
        <v>21.739130434782609</v>
      </c>
      <c r="W43" s="16">
        <f>'Marital Status'!H41</f>
        <v>51.592356687898089</v>
      </c>
      <c r="X43" s="16">
        <f>'Marital Status'!I41</f>
        <v>48.407643312101911</v>
      </c>
      <c r="Y43" s="19">
        <f>'Relationship in Household'!C41</f>
        <v>50</v>
      </c>
      <c r="Z43" s="19">
        <f>'Relationship in Household'!D41</f>
        <v>38.888888888888893</v>
      </c>
      <c r="AA43" s="19">
        <f>'Relationship in Household'!E41</f>
        <v>0</v>
      </c>
      <c r="AB43" s="19">
        <f>'Relationship in Household'!F41</f>
        <v>3.0864197530864197</v>
      </c>
      <c r="AC43" s="19">
        <f>'Housing Tenure'!C41</f>
        <v>40.282685512367486</v>
      </c>
      <c r="AD43" s="19">
        <f>'Housing Tenure'!D41</f>
        <v>59.010600706713781</v>
      </c>
      <c r="AE43" s="16">
        <f>Education!F41</f>
        <v>40.74074074074074</v>
      </c>
      <c r="AF43" s="16">
        <f>'Labour force status'!F41</f>
        <v>72.560975609756099</v>
      </c>
      <c r="AG43" s="19">
        <f>Incomes!C41</f>
        <v>517.44186046511629</v>
      </c>
      <c r="AH43" s="16">
        <f>'English fluency'!C41</f>
        <v>0</v>
      </c>
      <c r="AI43" s="16">
        <f>'Indigenous Status'!F41</f>
        <v>10.365853658536585</v>
      </c>
      <c r="AJ43" s="19">
        <f>Religion!J41</f>
        <v>0</v>
      </c>
      <c r="AK43" s="19">
        <f>Religion!K41</f>
        <v>47.368421052631575</v>
      </c>
      <c r="AL43" s="19">
        <f>Religion!L41</f>
        <v>0</v>
      </c>
      <c r="AM43" s="19">
        <f>Religion!M41</f>
        <v>1.4035087719298245</v>
      </c>
      <c r="AN43" s="19">
        <f>Religion!N41</f>
        <v>0</v>
      </c>
      <c r="AO43" s="19">
        <f>Religion!O41</f>
        <v>1.0526315789473684</v>
      </c>
      <c r="AP43" s="19">
        <f>Religion!P41</f>
        <v>50.175438596491226</v>
      </c>
      <c r="AQ43" s="43">
        <f>Birthplace!C41</f>
        <v>154</v>
      </c>
      <c r="AR43" s="43">
        <f>Birthplace!D41</f>
        <v>0</v>
      </c>
      <c r="AS43" s="43">
        <f>Birthplace!E41</f>
        <v>0</v>
      </c>
      <c r="AT43" s="43">
        <f>Birthplace!F41</f>
        <v>3</v>
      </c>
      <c r="AU43" s="43">
        <f>Birthplace!G41</f>
        <v>0</v>
      </c>
      <c r="AV43" s="43">
        <f>Birthplace!H41</f>
        <v>0</v>
      </c>
      <c r="AW43" s="43">
        <f>Birthplace!I41</f>
        <v>0</v>
      </c>
      <c r="AX43" s="43">
        <f>Birthplace!J41</f>
        <v>0</v>
      </c>
      <c r="AY43" s="43">
        <f>Birthplace!K41</f>
        <v>0</v>
      </c>
      <c r="AZ43" s="43">
        <f>Birthplace!L41</f>
        <v>0</v>
      </c>
      <c r="BA43" s="43">
        <f>Birthplace!M41</f>
        <v>0</v>
      </c>
      <c r="BB43" s="43">
        <f>Birthplace!N41</f>
        <v>0</v>
      </c>
      <c r="BC43" s="43">
        <f>Birthplace!O41</f>
        <v>0</v>
      </c>
      <c r="BD43" s="43">
        <f>Birthplace!P41</f>
        <v>0</v>
      </c>
      <c r="BE43" s="43">
        <f>Birthplace!Q41</f>
        <v>0</v>
      </c>
      <c r="BF43" s="43">
        <f>Birthplace!R41</f>
        <v>0</v>
      </c>
      <c r="BG43" s="43">
        <f>Birthplace!S41</f>
        <v>0</v>
      </c>
      <c r="BH43" s="43">
        <f>Birthplace!T41</f>
        <v>0</v>
      </c>
      <c r="BI43" s="43">
        <f>Birthplace!U41</f>
        <v>0</v>
      </c>
      <c r="BJ43" s="43">
        <f>Birthplace!V41</f>
        <v>0</v>
      </c>
      <c r="BK43" s="43">
        <v>161</v>
      </c>
      <c r="BL43" s="8">
        <f t="shared" si="13"/>
        <v>95.652173913043484</v>
      </c>
      <c r="BM43" s="8">
        <f t="shared" si="14"/>
        <v>0</v>
      </c>
      <c r="BN43" s="8">
        <f t="shared" si="15"/>
        <v>0</v>
      </c>
      <c r="BO43" s="8">
        <f t="shared" si="16"/>
        <v>1.8633540372670807</v>
      </c>
      <c r="BP43" s="8">
        <f t="shared" si="17"/>
        <v>0</v>
      </c>
      <c r="BQ43" s="8">
        <f t="shared" si="18"/>
        <v>0</v>
      </c>
      <c r="BR43" s="8">
        <f t="shared" si="19"/>
        <v>0</v>
      </c>
      <c r="BS43" s="8">
        <f t="shared" si="20"/>
        <v>0</v>
      </c>
      <c r="BT43" s="8">
        <f t="shared" si="21"/>
        <v>0</v>
      </c>
      <c r="BU43" s="8">
        <f t="shared" si="22"/>
        <v>0</v>
      </c>
      <c r="BV43" s="8">
        <f t="shared" si="23"/>
        <v>0</v>
      </c>
      <c r="BW43" s="8">
        <f t="shared" si="24"/>
        <v>0</v>
      </c>
      <c r="BX43" s="8">
        <f t="shared" si="25"/>
        <v>0</v>
      </c>
      <c r="BY43" s="8">
        <f t="shared" si="26"/>
        <v>0</v>
      </c>
      <c r="BZ43" s="8">
        <f t="shared" si="27"/>
        <v>0</v>
      </c>
      <c r="CA43" s="8">
        <f t="shared" si="28"/>
        <v>0</v>
      </c>
      <c r="CB43" s="8">
        <f t="shared" si="29"/>
        <v>0</v>
      </c>
      <c r="CC43" s="8">
        <f t="shared" si="30"/>
        <v>0</v>
      </c>
      <c r="CD43" s="8">
        <f t="shared" si="31"/>
        <v>0</v>
      </c>
      <c r="CE43" s="8">
        <f t="shared" si="32"/>
        <v>0</v>
      </c>
      <c r="CF43" s="8">
        <v>100</v>
      </c>
    </row>
    <row r="44" spans="1:84" x14ac:dyDescent="0.4">
      <c r="A44" s="38">
        <v>38</v>
      </c>
      <c r="B44" s="29" t="s">
        <v>63</v>
      </c>
      <c r="C44" s="29">
        <f>Age!C43</f>
        <v>0</v>
      </c>
      <c r="D44" s="29">
        <f>Age!D43</f>
        <v>0</v>
      </c>
      <c r="E44" s="29">
        <f>Age!E43</f>
        <v>0</v>
      </c>
      <c r="F44" s="29">
        <f>Age!F43</f>
        <v>0</v>
      </c>
      <c r="G44" s="29">
        <f>Age!G43</f>
        <v>0</v>
      </c>
      <c r="H44" s="29">
        <f>Age!H43</f>
        <v>4</v>
      </c>
      <c r="I44" s="29">
        <f>Age!I43</f>
        <v>0</v>
      </c>
      <c r="J44" s="29">
        <f>Age!J43</f>
        <v>5</v>
      </c>
      <c r="K44" s="29">
        <f>Age!K43</f>
        <v>9</v>
      </c>
      <c r="L44" s="36">
        <f t="shared" si="2"/>
        <v>0</v>
      </c>
      <c r="M44" s="31">
        <f t="shared" si="3"/>
        <v>0</v>
      </c>
      <c r="N44" s="31">
        <f t="shared" si="4"/>
        <v>0</v>
      </c>
      <c r="O44" s="31">
        <f t="shared" si="5"/>
        <v>0</v>
      </c>
      <c r="P44" s="31">
        <f t="shared" si="6"/>
        <v>0</v>
      </c>
      <c r="Q44" s="31">
        <f t="shared" si="7"/>
        <v>0</v>
      </c>
      <c r="R44" s="31">
        <f t="shared" si="8"/>
        <v>44.444444444444443</v>
      </c>
      <c r="S44" s="31">
        <f t="shared" si="9"/>
        <v>0</v>
      </c>
      <c r="T44" s="31">
        <f t="shared" si="10"/>
        <v>55.555555555555557</v>
      </c>
      <c r="U44" s="31">
        <f t="shared" si="11"/>
        <v>100</v>
      </c>
      <c r="V44" s="37">
        <f t="shared" si="12"/>
        <v>0</v>
      </c>
      <c r="W44" s="16">
        <f>'Marital Status'!H42</f>
        <v>50</v>
      </c>
      <c r="X44" s="16">
        <f>'Marital Status'!I42</f>
        <v>50</v>
      </c>
      <c r="Y44" s="19">
        <f>'Relationship in Household'!C42</f>
        <v>50</v>
      </c>
      <c r="Z44" s="19">
        <f>'Relationship in Household'!D42</f>
        <v>50</v>
      </c>
      <c r="AA44" s="19">
        <f>'Relationship in Household'!E42</f>
        <v>0</v>
      </c>
      <c r="AB44" s="19">
        <f>'Relationship in Household'!F42</f>
        <v>0</v>
      </c>
      <c r="AC44" s="19">
        <f>'Housing Tenure'!C42</f>
        <v>68</v>
      </c>
      <c r="AD44" s="19">
        <f>'Housing Tenure'!D42</f>
        <v>24</v>
      </c>
      <c r="AE44" s="16">
        <f>Education!F42</f>
        <v>0</v>
      </c>
      <c r="AF44" s="16">
        <f>'Labour force status'!F42</f>
        <v>55.555555555555557</v>
      </c>
      <c r="AG44" s="19">
        <f>Incomes!C42</f>
        <v>725</v>
      </c>
      <c r="AH44" s="16">
        <f>'English fluency'!C42</f>
        <v>0</v>
      </c>
      <c r="AI44" s="16">
        <f>'Indigenous Status'!F42</f>
        <v>0</v>
      </c>
      <c r="AJ44" s="19">
        <f>Religion!J42</f>
        <v>0</v>
      </c>
      <c r="AK44" s="19">
        <f>Religion!K42</f>
        <v>53.846153846153847</v>
      </c>
      <c r="AL44" s="19">
        <f>Religion!L42</f>
        <v>0</v>
      </c>
      <c r="AM44" s="19">
        <f>Religion!M42</f>
        <v>0</v>
      </c>
      <c r="AN44" s="19">
        <f>Religion!N42</f>
        <v>0</v>
      </c>
      <c r="AO44" s="19">
        <f>Religion!O42</f>
        <v>0</v>
      </c>
      <c r="AP44" s="19">
        <f>Religion!P42</f>
        <v>46.153846153846153</v>
      </c>
      <c r="AQ44" s="43">
        <f>Birthplace!C42</f>
        <v>10</v>
      </c>
      <c r="AR44" s="43">
        <f>Birthplace!D42</f>
        <v>0</v>
      </c>
      <c r="AS44" s="43">
        <f>Birthplace!E42</f>
        <v>0</v>
      </c>
      <c r="AT44" s="43">
        <f>Birthplace!F42</f>
        <v>0</v>
      </c>
      <c r="AU44" s="43">
        <f>Birthplace!G42</f>
        <v>0</v>
      </c>
      <c r="AV44" s="43">
        <f>Birthplace!H42</f>
        <v>0</v>
      </c>
      <c r="AW44" s="43">
        <f>Birthplace!I42</f>
        <v>0</v>
      </c>
      <c r="AX44" s="43">
        <f>Birthplace!J42</f>
        <v>0</v>
      </c>
      <c r="AY44" s="43">
        <f>Birthplace!K42</f>
        <v>0</v>
      </c>
      <c r="AZ44" s="43">
        <f>Birthplace!L42</f>
        <v>0</v>
      </c>
      <c r="BA44" s="43">
        <f>Birthplace!M42</f>
        <v>0</v>
      </c>
      <c r="BB44" s="43">
        <f>Birthplace!N42</f>
        <v>0</v>
      </c>
      <c r="BC44" s="43">
        <f>Birthplace!O42</f>
        <v>0</v>
      </c>
      <c r="BD44" s="43">
        <f>Birthplace!P42</f>
        <v>0</v>
      </c>
      <c r="BE44" s="43">
        <f>Birthplace!Q42</f>
        <v>0</v>
      </c>
      <c r="BF44" s="43">
        <f>Birthplace!R42</f>
        <v>0</v>
      </c>
      <c r="BG44" s="43">
        <f>Birthplace!S42</f>
        <v>0</v>
      </c>
      <c r="BH44" s="43">
        <f>Birthplace!T42</f>
        <v>0</v>
      </c>
      <c r="BI44" s="43">
        <f>Birthplace!U42</f>
        <v>0</v>
      </c>
      <c r="BJ44" s="43">
        <f>Birthplace!V42</f>
        <v>0</v>
      </c>
      <c r="BK44" s="43">
        <v>9</v>
      </c>
      <c r="BL44" s="8">
        <f t="shared" si="13"/>
        <v>111.11111111111111</v>
      </c>
      <c r="BM44" s="8">
        <f t="shared" si="14"/>
        <v>0</v>
      </c>
      <c r="BN44" s="8">
        <f t="shared" si="15"/>
        <v>0</v>
      </c>
      <c r="BO44" s="8">
        <f t="shared" si="16"/>
        <v>0</v>
      </c>
      <c r="BP44" s="8">
        <f t="shared" si="17"/>
        <v>0</v>
      </c>
      <c r="BQ44" s="8">
        <f t="shared" si="18"/>
        <v>0</v>
      </c>
      <c r="BR44" s="8">
        <f t="shared" si="19"/>
        <v>0</v>
      </c>
      <c r="BS44" s="8">
        <f t="shared" si="20"/>
        <v>0</v>
      </c>
      <c r="BT44" s="8">
        <f t="shared" si="21"/>
        <v>0</v>
      </c>
      <c r="BU44" s="8">
        <f t="shared" si="22"/>
        <v>0</v>
      </c>
      <c r="BV44" s="8">
        <f t="shared" si="23"/>
        <v>0</v>
      </c>
      <c r="BW44" s="8">
        <f t="shared" si="24"/>
        <v>0</v>
      </c>
      <c r="BX44" s="8">
        <f t="shared" si="25"/>
        <v>0</v>
      </c>
      <c r="BY44" s="8">
        <f t="shared" si="26"/>
        <v>0</v>
      </c>
      <c r="BZ44" s="8">
        <f t="shared" si="27"/>
        <v>0</v>
      </c>
      <c r="CA44" s="8">
        <f t="shared" si="28"/>
        <v>0</v>
      </c>
      <c r="CB44" s="8">
        <f t="shared" si="29"/>
        <v>0</v>
      </c>
      <c r="CC44" s="8">
        <f t="shared" si="30"/>
        <v>0</v>
      </c>
      <c r="CD44" s="8">
        <f t="shared" si="31"/>
        <v>0</v>
      </c>
      <c r="CE44" s="8">
        <f t="shared" si="32"/>
        <v>0</v>
      </c>
      <c r="CF44" s="8">
        <v>100</v>
      </c>
    </row>
    <row r="45" spans="1:84" x14ac:dyDescent="0.4">
      <c r="A45" s="38">
        <v>39</v>
      </c>
      <c r="B45" s="29" t="s">
        <v>64</v>
      </c>
      <c r="C45" s="29">
        <f>Age!C44</f>
        <v>0</v>
      </c>
      <c r="D45" s="29">
        <f>Age!D44</f>
        <v>0</v>
      </c>
      <c r="E45" s="29">
        <f>Age!E44</f>
        <v>0</v>
      </c>
      <c r="F45" s="29">
        <f>Age!F44</f>
        <v>0</v>
      </c>
      <c r="G45" s="29">
        <f>Age!G44</f>
        <v>0</v>
      </c>
      <c r="H45" s="29">
        <f>Age!H44</f>
        <v>0</v>
      </c>
      <c r="I45" s="29">
        <f>Age!I44</f>
        <v>4</v>
      </c>
      <c r="J45" s="29">
        <f>Age!J44</f>
        <v>5</v>
      </c>
      <c r="K45" s="29">
        <f>Age!K44</f>
        <v>9</v>
      </c>
      <c r="L45" s="36">
        <f t="shared" si="2"/>
        <v>0</v>
      </c>
      <c r="M45" s="31">
        <f t="shared" si="3"/>
        <v>0</v>
      </c>
      <c r="N45" s="31">
        <f t="shared" si="4"/>
        <v>0</v>
      </c>
      <c r="O45" s="31">
        <f t="shared" si="5"/>
        <v>0</v>
      </c>
      <c r="P45" s="31">
        <f t="shared" si="6"/>
        <v>0</v>
      </c>
      <c r="Q45" s="31">
        <f t="shared" si="7"/>
        <v>0</v>
      </c>
      <c r="R45" s="31">
        <f t="shared" si="8"/>
        <v>0</v>
      </c>
      <c r="S45" s="31">
        <f t="shared" si="9"/>
        <v>44.444444444444443</v>
      </c>
      <c r="T45" s="31">
        <f t="shared" si="10"/>
        <v>55.555555555555557</v>
      </c>
      <c r="U45" s="31">
        <f t="shared" si="11"/>
        <v>100</v>
      </c>
      <c r="V45" s="37">
        <f t="shared" si="12"/>
        <v>0</v>
      </c>
      <c r="W45" s="16">
        <f>'Marital Status'!H43</f>
        <v>0</v>
      </c>
      <c r="X45" s="16">
        <f>'Marital Status'!I43</f>
        <v>100</v>
      </c>
      <c r="Y45" s="19">
        <f>'Relationship in Household'!C43</f>
        <v>0</v>
      </c>
      <c r="Z45" s="19">
        <f>'Relationship in Household'!D43</f>
        <v>100</v>
      </c>
      <c r="AA45" s="19">
        <f>'Relationship in Household'!E43</f>
        <v>0</v>
      </c>
      <c r="AB45" s="19">
        <f>'Relationship in Household'!F43</f>
        <v>0</v>
      </c>
      <c r="AC45" s="19">
        <f>'Housing Tenure'!C43</f>
        <v>78.181818181818187</v>
      </c>
      <c r="AD45" s="19">
        <f>'Housing Tenure'!D43</f>
        <v>24.545454545454547</v>
      </c>
      <c r="AE45" s="16">
        <f>Education!F43</f>
        <v>0</v>
      </c>
      <c r="AF45" s="16">
        <f>'Labour force status'!F43</f>
        <v>66.666666666666657</v>
      </c>
      <c r="AG45" s="19">
        <f>Incomes!C43</f>
        <v>575</v>
      </c>
      <c r="AH45" s="16">
        <f>'English fluency'!C43</f>
        <v>0</v>
      </c>
      <c r="AI45" s="16">
        <f>'Indigenous Status'!F43</f>
        <v>0</v>
      </c>
      <c r="AJ45" s="19">
        <f>Religion!J43</f>
        <v>0</v>
      </c>
      <c r="AK45" s="19">
        <f>Religion!K43</f>
        <v>61.53846153846154</v>
      </c>
      <c r="AL45" s="19">
        <f>Religion!L43</f>
        <v>0</v>
      </c>
      <c r="AM45" s="19">
        <f>Religion!M43</f>
        <v>0</v>
      </c>
      <c r="AN45" s="19">
        <f>Religion!N43</f>
        <v>0</v>
      </c>
      <c r="AO45" s="19">
        <f>Religion!O43</f>
        <v>0</v>
      </c>
      <c r="AP45" s="19">
        <f>Religion!P43</f>
        <v>38.461538461538467</v>
      </c>
      <c r="AQ45" s="43">
        <f>Birthplace!C43</f>
        <v>7</v>
      </c>
      <c r="AR45" s="43">
        <f>Birthplace!D43</f>
        <v>0</v>
      </c>
      <c r="AS45" s="43">
        <f>Birthplace!E43</f>
        <v>0</v>
      </c>
      <c r="AT45" s="43">
        <f>Birthplace!F43</f>
        <v>0</v>
      </c>
      <c r="AU45" s="43">
        <f>Birthplace!G43</f>
        <v>0</v>
      </c>
      <c r="AV45" s="43">
        <f>Birthplace!H43</f>
        <v>0</v>
      </c>
      <c r="AW45" s="43">
        <f>Birthplace!I43</f>
        <v>0</v>
      </c>
      <c r="AX45" s="43">
        <f>Birthplace!J43</f>
        <v>0</v>
      </c>
      <c r="AY45" s="43">
        <f>Birthplace!K43</f>
        <v>0</v>
      </c>
      <c r="AZ45" s="43">
        <f>Birthplace!L43</f>
        <v>0</v>
      </c>
      <c r="BA45" s="43">
        <f>Birthplace!M43</f>
        <v>0</v>
      </c>
      <c r="BB45" s="43">
        <f>Birthplace!N43</f>
        <v>0</v>
      </c>
      <c r="BC45" s="43">
        <f>Birthplace!O43</f>
        <v>0</v>
      </c>
      <c r="BD45" s="43">
        <f>Birthplace!P43</f>
        <v>0</v>
      </c>
      <c r="BE45" s="43">
        <f>Birthplace!Q43</f>
        <v>0</v>
      </c>
      <c r="BF45" s="43">
        <f>Birthplace!R43</f>
        <v>0</v>
      </c>
      <c r="BG45" s="43">
        <f>Birthplace!S43</f>
        <v>0</v>
      </c>
      <c r="BH45" s="43">
        <f>Birthplace!T43</f>
        <v>0</v>
      </c>
      <c r="BI45" s="43">
        <f>Birthplace!U43</f>
        <v>0</v>
      </c>
      <c r="BJ45" s="43">
        <f>Birthplace!V43</f>
        <v>0</v>
      </c>
      <c r="BK45" s="43">
        <v>9</v>
      </c>
      <c r="BL45" s="8">
        <f t="shared" si="13"/>
        <v>77.777777777777786</v>
      </c>
      <c r="BM45" s="8">
        <f t="shared" si="14"/>
        <v>0</v>
      </c>
      <c r="BN45" s="8">
        <f t="shared" si="15"/>
        <v>0</v>
      </c>
      <c r="BO45" s="8">
        <f t="shared" si="16"/>
        <v>0</v>
      </c>
      <c r="BP45" s="8">
        <f t="shared" si="17"/>
        <v>0</v>
      </c>
      <c r="BQ45" s="8">
        <f t="shared" si="18"/>
        <v>0</v>
      </c>
      <c r="BR45" s="8">
        <f t="shared" si="19"/>
        <v>0</v>
      </c>
      <c r="BS45" s="8">
        <f t="shared" si="20"/>
        <v>0</v>
      </c>
      <c r="BT45" s="8">
        <f t="shared" si="21"/>
        <v>0</v>
      </c>
      <c r="BU45" s="8">
        <f t="shared" si="22"/>
        <v>0</v>
      </c>
      <c r="BV45" s="8">
        <f t="shared" si="23"/>
        <v>0</v>
      </c>
      <c r="BW45" s="8">
        <f t="shared" si="24"/>
        <v>0</v>
      </c>
      <c r="BX45" s="8">
        <f t="shared" si="25"/>
        <v>0</v>
      </c>
      <c r="BY45" s="8">
        <f t="shared" si="26"/>
        <v>0</v>
      </c>
      <c r="BZ45" s="8">
        <f t="shared" si="27"/>
        <v>0</v>
      </c>
      <c r="CA45" s="8">
        <f t="shared" si="28"/>
        <v>0</v>
      </c>
      <c r="CB45" s="8">
        <f t="shared" si="29"/>
        <v>0</v>
      </c>
      <c r="CC45" s="8">
        <f t="shared" si="30"/>
        <v>0</v>
      </c>
      <c r="CD45" s="8">
        <f t="shared" si="31"/>
        <v>0</v>
      </c>
      <c r="CE45" s="8">
        <f t="shared" si="32"/>
        <v>0</v>
      </c>
      <c r="CF45" s="8">
        <v>100</v>
      </c>
    </row>
    <row r="46" spans="1:84" x14ac:dyDescent="0.4">
      <c r="A46" s="38">
        <v>40</v>
      </c>
      <c r="B46" s="29" t="s">
        <v>26</v>
      </c>
      <c r="C46" s="29">
        <f>Age!C45</f>
        <v>0</v>
      </c>
      <c r="D46" s="29">
        <f>Age!D45</f>
        <v>4</v>
      </c>
      <c r="E46" s="29">
        <f>Age!E45</f>
        <v>0</v>
      </c>
      <c r="F46" s="29">
        <f>Age!F45</f>
        <v>0</v>
      </c>
      <c r="G46" s="29">
        <f>Age!G45</f>
        <v>0</v>
      </c>
      <c r="H46" s="29">
        <f>Age!H45</f>
        <v>0</v>
      </c>
      <c r="I46" s="29">
        <f>Age!I45</f>
        <v>3</v>
      </c>
      <c r="J46" s="29">
        <f>Age!J45</f>
        <v>0</v>
      </c>
      <c r="K46" s="29">
        <f>Age!K45</f>
        <v>7</v>
      </c>
      <c r="L46" s="36">
        <f t="shared" si="2"/>
        <v>4</v>
      </c>
      <c r="M46" s="31">
        <f t="shared" si="3"/>
        <v>0</v>
      </c>
      <c r="N46" s="31">
        <f t="shared" si="4"/>
        <v>57.142857142857139</v>
      </c>
      <c r="O46" s="31">
        <f t="shared" si="5"/>
        <v>0</v>
      </c>
      <c r="P46" s="31">
        <f t="shared" si="6"/>
        <v>0</v>
      </c>
      <c r="Q46" s="31">
        <f t="shared" si="7"/>
        <v>0</v>
      </c>
      <c r="R46" s="31">
        <f t="shared" si="8"/>
        <v>0</v>
      </c>
      <c r="S46" s="31">
        <f t="shared" si="9"/>
        <v>42.857142857142854</v>
      </c>
      <c r="T46" s="31">
        <f t="shared" si="10"/>
        <v>0</v>
      </c>
      <c r="U46" s="31">
        <f t="shared" si="11"/>
        <v>100</v>
      </c>
      <c r="V46" s="37">
        <f t="shared" si="12"/>
        <v>57.142857142857139</v>
      </c>
      <c r="W46" s="16">
        <f>'Marital Status'!H44</f>
        <v>26.666666666666668</v>
      </c>
      <c r="X46" s="16">
        <f>'Marital Status'!I44</f>
        <v>73.333333333333329</v>
      </c>
      <c r="Y46" s="19">
        <f>'Relationship in Household'!C44</f>
        <v>36.363636363636367</v>
      </c>
      <c r="Z46" s="19">
        <f>'Relationship in Household'!D44</f>
        <v>0</v>
      </c>
      <c r="AA46" s="19">
        <f>'Relationship in Household'!E44</f>
        <v>0</v>
      </c>
      <c r="AB46" s="19">
        <f>'Relationship in Household'!F44</f>
        <v>63.636363636363633</v>
      </c>
      <c r="AC46" s="19">
        <f>'Housing Tenure'!C44</f>
        <v>66.326530612244895</v>
      </c>
      <c r="AD46" s="19">
        <f>'Housing Tenure'!D44</f>
        <v>34.183673469387756</v>
      </c>
      <c r="AE46" s="16">
        <f>Education!F44</f>
        <v>30.76923076923077</v>
      </c>
      <c r="AF46" s="16">
        <f>'Labour force status'!F44</f>
        <v>61.53846153846154</v>
      </c>
      <c r="AG46" s="19">
        <f>Incomes!C44</f>
        <v>75</v>
      </c>
      <c r="AH46" s="16">
        <f>'English fluency'!C44</f>
        <v>33.333333333333329</v>
      </c>
      <c r="AI46" s="16">
        <f>'Indigenous Status'!F44</f>
        <v>0</v>
      </c>
      <c r="AJ46" s="19">
        <f>Religion!J44</f>
        <v>10.344827586206897</v>
      </c>
      <c r="AK46" s="19">
        <f>Religion!K44</f>
        <v>55.172413793103445</v>
      </c>
      <c r="AL46" s="19">
        <f>Religion!L44</f>
        <v>0</v>
      </c>
      <c r="AM46" s="19">
        <f>Religion!M44</f>
        <v>0</v>
      </c>
      <c r="AN46" s="19">
        <f>Religion!N44</f>
        <v>0</v>
      </c>
      <c r="AO46" s="19">
        <f>Religion!O44</f>
        <v>0</v>
      </c>
      <c r="AP46" s="19">
        <f>Religion!P44</f>
        <v>34.482758620689658</v>
      </c>
      <c r="AQ46" s="43">
        <f>Birthplace!C44</f>
        <v>11</v>
      </c>
      <c r="AR46" s="43">
        <f>Birthplace!D44</f>
        <v>0</v>
      </c>
      <c r="AS46" s="43">
        <f>Birthplace!E44</f>
        <v>0</v>
      </c>
      <c r="AT46" s="43">
        <f>Birthplace!F44</f>
        <v>0</v>
      </c>
      <c r="AU46" s="43">
        <f>Birthplace!G44</f>
        <v>0</v>
      </c>
      <c r="AV46" s="43">
        <f>Birthplace!H44</f>
        <v>0</v>
      </c>
      <c r="AW46" s="43">
        <f>Birthplace!I44</f>
        <v>0</v>
      </c>
      <c r="AX46" s="43">
        <f>Birthplace!J44</f>
        <v>0</v>
      </c>
      <c r="AY46" s="43">
        <f>Birthplace!K44</f>
        <v>0</v>
      </c>
      <c r="AZ46" s="43">
        <f>Birthplace!L44</f>
        <v>0</v>
      </c>
      <c r="BA46" s="43">
        <f>Birthplace!M44</f>
        <v>0</v>
      </c>
      <c r="BB46" s="43">
        <f>Birthplace!N44</f>
        <v>0</v>
      </c>
      <c r="BC46" s="43">
        <f>Birthplace!O44</f>
        <v>0</v>
      </c>
      <c r="BD46" s="43">
        <f>Birthplace!P44</f>
        <v>0</v>
      </c>
      <c r="BE46" s="43">
        <f>Birthplace!Q44</f>
        <v>0</v>
      </c>
      <c r="BF46" s="43">
        <f>Birthplace!R44</f>
        <v>0</v>
      </c>
      <c r="BG46" s="43">
        <f>Birthplace!S44</f>
        <v>0</v>
      </c>
      <c r="BH46" s="43">
        <f>Birthplace!T44</f>
        <v>0</v>
      </c>
      <c r="BI46" s="43">
        <f>Birthplace!U44</f>
        <v>0</v>
      </c>
      <c r="BJ46" s="43">
        <f>Birthplace!V44</f>
        <v>0</v>
      </c>
      <c r="BK46" s="43">
        <v>7</v>
      </c>
      <c r="BL46" s="8">
        <f t="shared" si="13"/>
        <v>157.14285714285714</v>
      </c>
      <c r="BM46" s="8">
        <f t="shared" si="14"/>
        <v>0</v>
      </c>
      <c r="BN46" s="8">
        <f t="shared" si="15"/>
        <v>0</v>
      </c>
      <c r="BO46" s="8">
        <f t="shared" si="16"/>
        <v>0</v>
      </c>
      <c r="BP46" s="8">
        <f t="shared" si="17"/>
        <v>0</v>
      </c>
      <c r="BQ46" s="8">
        <f t="shared" si="18"/>
        <v>0</v>
      </c>
      <c r="BR46" s="8">
        <f t="shared" si="19"/>
        <v>0</v>
      </c>
      <c r="BS46" s="8">
        <f t="shared" si="20"/>
        <v>0</v>
      </c>
      <c r="BT46" s="8">
        <f t="shared" si="21"/>
        <v>0</v>
      </c>
      <c r="BU46" s="8">
        <f t="shared" si="22"/>
        <v>0</v>
      </c>
      <c r="BV46" s="8">
        <f t="shared" si="23"/>
        <v>0</v>
      </c>
      <c r="BW46" s="8">
        <f t="shared" si="24"/>
        <v>0</v>
      </c>
      <c r="BX46" s="8">
        <f t="shared" si="25"/>
        <v>0</v>
      </c>
      <c r="BY46" s="8">
        <f t="shared" si="26"/>
        <v>0</v>
      </c>
      <c r="BZ46" s="8">
        <f t="shared" si="27"/>
        <v>0</v>
      </c>
      <c r="CA46" s="8">
        <f t="shared" si="28"/>
        <v>0</v>
      </c>
      <c r="CB46" s="8">
        <f t="shared" si="29"/>
        <v>0</v>
      </c>
      <c r="CC46" s="8">
        <f t="shared" si="30"/>
        <v>0</v>
      </c>
      <c r="CD46" s="8">
        <f t="shared" si="31"/>
        <v>0</v>
      </c>
      <c r="CE46" s="8">
        <f t="shared" si="32"/>
        <v>0</v>
      </c>
      <c r="CF46" s="8">
        <v>100</v>
      </c>
    </row>
    <row r="47" spans="1:84" x14ac:dyDescent="0.4">
      <c r="A47" s="38">
        <v>41</v>
      </c>
      <c r="B47" s="29" t="s">
        <v>65</v>
      </c>
      <c r="C47" s="29">
        <f>Age!C46</f>
        <v>0</v>
      </c>
      <c r="D47" s="29">
        <f>Age!D46</f>
        <v>0</v>
      </c>
      <c r="E47" s="29">
        <f>Age!E46</f>
        <v>0</v>
      </c>
      <c r="F47" s="29">
        <f>Age!F46</f>
        <v>0</v>
      </c>
      <c r="G47" s="29">
        <f>Age!G46</f>
        <v>0</v>
      </c>
      <c r="H47" s="29">
        <f>Age!H46</f>
        <v>0</v>
      </c>
      <c r="I47" s="29">
        <f>Age!I46</f>
        <v>0</v>
      </c>
      <c r="J47" s="29">
        <f>Age!J46</f>
        <v>0</v>
      </c>
      <c r="K47" s="29">
        <f>Age!K46</f>
        <v>0</v>
      </c>
      <c r="L47" s="36">
        <f t="shared" si="2"/>
        <v>0</v>
      </c>
      <c r="M47" s="31">
        <f t="shared" si="3"/>
        <v>0</v>
      </c>
      <c r="N47" s="31">
        <f t="shared" si="4"/>
        <v>0</v>
      </c>
      <c r="O47" s="31">
        <f t="shared" si="5"/>
        <v>0</v>
      </c>
      <c r="P47" s="31">
        <f t="shared" si="6"/>
        <v>0</v>
      </c>
      <c r="Q47" s="31">
        <f t="shared" si="7"/>
        <v>0</v>
      </c>
      <c r="R47" s="31">
        <f t="shared" si="8"/>
        <v>0</v>
      </c>
      <c r="S47" s="31">
        <f t="shared" si="9"/>
        <v>0</v>
      </c>
      <c r="T47" s="31">
        <f t="shared" si="10"/>
        <v>0</v>
      </c>
      <c r="U47" s="31">
        <f t="shared" si="11"/>
        <v>0</v>
      </c>
      <c r="V47" s="37">
        <f t="shared" si="12"/>
        <v>0</v>
      </c>
      <c r="W47" s="16">
        <f>'Marital Status'!H45</f>
        <v>100</v>
      </c>
      <c r="X47" s="16">
        <f>'Marital Status'!I45</f>
        <v>0</v>
      </c>
      <c r="Y47" s="19">
        <f>'Relationship in Household'!C45</f>
        <v>100</v>
      </c>
      <c r="Z47" s="19">
        <f>'Relationship in Household'!D45</f>
        <v>0</v>
      </c>
      <c r="AA47" s="19">
        <f>'Relationship in Household'!E45</f>
        <v>0</v>
      </c>
      <c r="AB47" s="19">
        <f>'Relationship in Household'!F45</f>
        <v>0</v>
      </c>
      <c r="AC47" s="19">
        <f>'Housing Tenure'!C45</f>
        <v>56.25</v>
      </c>
      <c r="AD47" s="19">
        <f>'Housing Tenure'!D45</f>
        <v>18.75</v>
      </c>
      <c r="AE47" s="16">
        <f>Education!F45</f>
        <v>42.857142857142854</v>
      </c>
      <c r="AF47" s="16">
        <f>'Labour force status'!F45</f>
        <v>0</v>
      </c>
      <c r="AG47" s="19">
        <f>Incomes!C45</f>
        <v>0</v>
      </c>
      <c r="AH47" s="16">
        <f>'English fluency'!C45</f>
        <v>0</v>
      </c>
      <c r="AI47" s="16">
        <f>'Indigenous Status'!F45</f>
        <v>0</v>
      </c>
      <c r="AJ47" s="19">
        <f>Religion!J45</f>
        <v>0</v>
      </c>
      <c r="AK47" s="19">
        <f>Religion!K45</f>
        <v>45.454545454545453</v>
      </c>
      <c r="AL47" s="19">
        <f>Religion!L45</f>
        <v>0</v>
      </c>
      <c r="AM47" s="19">
        <f>Religion!M45</f>
        <v>0</v>
      </c>
      <c r="AN47" s="19">
        <f>Religion!N45</f>
        <v>0</v>
      </c>
      <c r="AO47" s="19">
        <f>Religion!O45</f>
        <v>0</v>
      </c>
      <c r="AP47" s="19">
        <f>Religion!P45</f>
        <v>54.54545454545454</v>
      </c>
      <c r="AQ47" s="43">
        <f>Birthplace!C45</f>
        <v>4</v>
      </c>
      <c r="AR47" s="43">
        <f>Birthplace!D45</f>
        <v>0</v>
      </c>
      <c r="AS47" s="43">
        <f>Birthplace!E45</f>
        <v>0</v>
      </c>
      <c r="AT47" s="43">
        <f>Birthplace!F45</f>
        <v>0</v>
      </c>
      <c r="AU47" s="43">
        <f>Birthplace!G45</f>
        <v>0</v>
      </c>
      <c r="AV47" s="43">
        <f>Birthplace!H45</f>
        <v>0</v>
      </c>
      <c r="AW47" s="43">
        <f>Birthplace!I45</f>
        <v>0</v>
      </c>
      <c r="AX47" s="43">
        <f>Birthplace!J45</f>
        <v>0</v>
      </c>
      <c r="AY47" s="43">
        <f>Birthplace!K45</f>
        <v>0</v>
      </c>
      <c r="AZ47" s="43">
        <f>Birthplace!L45</f>
        <v>0</v>
      </c>
      <c r="BA47" s="43">
        <f>Birthplace!M45</f>
        <v>0</v>
      </c>
      <c r="BB47" s="43">
        <f>Birthplace!N45</f>
        <v>0</v>
      </c>
      <c r="BC47" s="43">
        <f>Birthplace!O45</f>
        <v>0</v>
      </c>
      <c r="BD47" s="43">
        <f>Birthplace!P45</f>
        <v>0</v>
      </c>
      <c r="BE47" s="43">
        <f>Birthplace!Q45</f>
        <v>0</v>
      </c>
      <c r="BF47" s="43">
        <f>Birthplace!R45</f>
        <v>0</v>
      </c>
      <c r="BG47" s="43">
        <f>Birthplace!S45</f>
        <v>0</v>
      </c>
      <c r="BH47" s="43">
        <f>Birthplace!T45</f>
        <v>0</v>
      </c>
      <c r="BI47" s="43">
        <f>Birthplace!U45</f>
        <v>0</v>
      </c>
      <c r="BJ47" s="43">
        <f>Birthplace!V45</f>
        <v>0</v>
      </c>
      <c r="BK47" s="43">
        <v>0</v>
      </c>
      <c r="BL47" s="8">
        <f t="shared" si="13"/>
        <v>0</v>
      </c>
      <c r="BM47" s="8">
        <f t="shared" si="14"/>
        <v>0</v>
      </c>
      <c r="BN47" s="8">
        <f t="shared" si="15"/>
        <v>0</v>
      </c>
      <c r="BO47" s="8">
        <f t="shared" si="16"/>
        <v>0</v>
      </c>
      <c r="BP47" s="8">
        <f t="shared" si="17"/>
        <v>0</v>
      </c>
      <c r="BQ47" s="8">
        <f t="shared" si="18"/>
        <v>0</v>
      </c>
      <c r="BR47" s="8">
        <f t="shared" si="19"/>
        <v>0</v>
      </c>
      <c r="BS47" s="8">
        <f t="shared" si="20"/>
        <v>0</v>
      </c>
      <c r="BT47" s="8">
        <f t="shared" si="21"/>
        <v>0</v>
      </c>
      <c r="BU47" s="8">
        <f t="shared" si="22"/>
        <v>0</v>
      </c>
      <c r="BV47" s="8">
        <f t="shared" si="23"/>
        <v>0</v>
      </c>
      <c r="BW47" s="8">
        <f t="shared" si="24"/>
        <v>0</v>
      </c>
      <c r="BX47" s="8">
        <f t="shared" si="25"/>
        <v>0</v>
      </c>
      <c r="BY47" s="8">
        <f t="shared" si="26"/>
        <v>0</v>
      </c>
      <c r="BZ47" s="8">
        <f t="shared" si="27"/>
        <v>0</v>
      </c>
      <c r="CA47" s="8">
        <f t="shared" si="28"/>
        <v>0</v>
      </c>
      <c r="CB47" s="8">
        <f t="shared" si="29"/>
        <v>0</v>
      </c>
      <c r="CC47" s="8">
        <f t="shared" si="30"/>
        <v>0</v>
      </c>
      <c r="CD47" s="8">
        <f t="shared" si="31"/>
        <v>0</v>
      </c>
      <c r="CE47" s="8">
        <f t="shared" si="32"/>
        <v>0</v>
      </c>
      <c r="CF47" s="8">
        <v>100</v>
      </c>
    </row>
    <row r="48" spans="1:84" x14ac:dyDescent="0.4">
      <c r="A48" s="38">
        <v>42</v>
      </c>
      <c r="B48" s="29" t="s">
        <v>27</v>
      </c>
      <c r="C48" s="29">
        <f>Age!C47</f>
        <v>0</v>
      </c>
      <c r="D48" s="29">
        <f>Age!D47</f>
        <v>0</v>
      </c>
      <c r="E48" s="29">
        <f>Age!E47</f>
        <v>0</v>
      </c>
      <c r="F48" s="29">
        <f>Age!F47</f>
        <v>0</v>
      </c>
      <c r="G48" s="29">
        <f>Age!G47</f>
        <v>0</v>
      </c>
      <c r="H48" s="29">
        <f>Age!H47</f>
        <v>3</v>
      </c>
      <c r="I48" s="29">
        <f>Age!I47</f>
        <v>8</v>
      </c>
      <c r="J48" s="29">
        <f>Age!J47</f>
        <v>6</v>
      </c>
      <c r="K48" s="29">
        <f>Age!K47</f>
        <v>17</v>
      </c>
      <c r="L48" s="36">
        <f t="shared" si="2"/>
        <v>0</v>
      </c>
      <c r="M48" s="31">
        <f t="shared" si="3"/>
        <v>0</v>
      </c>
      <c r="N48" s="31">
        <f t="shared" si="4"/>
        <v>0</v>
      </c>
      <c r="O48" s="31">
        <f t="shared" si="5"/>
        <v>0</v>
      </c>
      <c r="P48" s="31">
        <f t="shared" si="6"/>
        <v>0</v>
      </c>
      <c r="Q48" s="31">
        <f t="shared" si="7"/>
        <v>0</v>
      </c>
      <c r="R48" s="31">
        <f t="shared" si="8"/>
        <v>17.647058823529413</v>
      </c>
      <c r="S48" s="31">
        <f t="shared" si="9"/>
        <v>47.058823529411761</v>
      </c>
      <c r="T48" s="31">
        <f t="shared" si="10"/>
        <v>35.294117647058826</v>
      </c>
      <c r="U48" s="31">
        <f t="shared" si="11"/>
        <v>100</v>
      </c>
      <c r="V48" s="37">
        <f t="shared" si="12"/>
        <v>0</v>
      </c>
      <c r="W48" s="16">
        <f>'Marital Status'!H46</f>
        <v>70.833333333333343</v>
      </c>
      <c r="X48" s="16">
        <f>'Marital Status'!I46</f>
        <v>29.166666666666657</v>
      </c>
      <c r="Y48" s="19">
        <f>'Relationship in Household'!C46</f>
        <v>77.272727272727266</v>
      </c>
      <c r="Z48" s="19">
        <f>'Relationship in Household'!D46</f>
        <v>22.727272727272727</v>
      </c>
      <c r="AA48" s="19">
        <f>'Relationship in Household'!E46</f>
        <v>0</v>
      </c>
      <c r="AB48" s="19">
        <f>'Relationship in Household'!F46</f>
        <v>0</v>
      </c>
      <c r="AC48" s="19">
        <f>'Housing Tenure'!C46</f>
        <v>44.600938967136152</v>
      </c>
      <c r="AD48" s="19">
        <f>'Housing Tenure'!D46</f>
        <v>51.173708920187785</v>
      </c>
      <c r="AE48" s="16">
        <f>Education!F46</f>
        <v>38.461538461538467</v>
      </c>
      <c r="AF48" s="16">
        <f>'Labour force status'!F46</f>
        <v>83.333333333333343</v>
      </c>
      <c r="AG48" s="19">
        <f>Incomes!C46</f>
        <v>400</v>
      </c>
      <c r="AH48" s="16">
        <f>'English fluency'!C46</f>
        <v>0</v>
      </c>
      <c r="AI48" s="16">
        <f>'Indigenous Status'!F46</f>
        <v>0</v>
      </c>
      <c r="AJ48" s="19">
        <f>Religion!J46</f>
        <v>6.8181818181818175</v>
      </c>
      <c r="AK48" s="19">
        <f>Religion!K46</f>
        <v>46.590909090909086</v>
      </c>
      <c r="AL48" s="19">
        <f>Religion!L46</f>
        <v>7.9545454545454541</v>
      </c>
      <c r="AM48" s="19">
        <f>Religion!M46</f>
        <v>19.318181818181817</v>
      </c>
      <c r="AN48" s="19">
        <f>Religion!N46</f>
        <v>0</v>
      </c>
      <c r="AO48" s="19">
        <f>Religion!O46</f>
        <v>3.4090909090909087</v>
      </c>
      <c r="AP48" s="19">
        <f>Religion!P46</f>
        <v>15.909090909090908</v>
      </c>
      <c r="AQ48" s="43">
        <f>Birthplace!C46</f>
        <v>14</v>
      </c>
      <c r="AR48" s="43">
        <f>Birthplace!D46</f>
        <v>0</v>
      </c>
      <c r="AS48" s="43">
        <f>Birthplace!E46</f>
        <v>0</v>
      </c>
      <c r="AT48" s="43">
        <f>Birthplace!F46</f>
        <v>0</v>
      </c>
      <c r="AU48" s="43">
        <f>Birthplace!G46</f>
        <v>0</v>
      </c>
      <c r="AV48" s="43">
        <f>Birthplace!H46</f>
        <v>0</v>
      </c>
      <c r="AW48" s="43">
        <f>Birthplace!I46</f>
        <v>0</v>
      </c>
      <c r="AX48" s="43">
        <f>Birthplace!J46</f>
        <v>0</v>
      </c>
      <c r="AY48" s="43">
        <f>Birthplace!K46</f>
        <v>0</v>
      </c>
      <c r="AZ48" s="43">
        <f>Birthplace!L46</f>
        <v>0</v>
      </c>
      <c r="BA48" s="43">
        <f>Birthplace!M46</f>
        <v>0</v>
      </c>
      <c r="BB48" s="43">
        <f>Birthplace!N46</f>
        <v>0</v>
      </c>
      <c r="BC48" s="43">
        <f>Birthplace!O46</f>
        <v>0</v>
      </c>
      <c r="BD48" s="43">
        <f>Birthplace!P46</f>
        <v>0</v>
      </c>
      <c r="BE48" s="43">
        <f>Birthplace!Q46</f>
        <v>0</v>
      </c>
      <c r="BF48" s="43">
        <f>Birthplace!R46</f>
        <v>0</v>
      </c>
      <c r="BG48" s="43">
        <f>Birthplace!S46</f>
        <v>0</v>
      </c>
      <c r="BH48" s="43">
        <f>Birthplace!T46</f>
        <v>0</v>
      </c>
      <c r="BI48" s="43">
        <f>Birthplace!U46</f>
        <v>0</v>
      </c>
      <c r="BJ48" s="43">
        <f>Birthplace!V46</f>
        <v>0</v>
      </c>
      <c r="BK48" s="43">
        <v>17</v>
      </c>
      <c r="BL48" s="8">
        <f t="shared" si="13"/>
        <v>82.35294117647058</v>
      </c>
      <c r="BM48" s="8">
        <f t="shared" si="14"/>
        <v>0</v>
      </c>
      <c r="BN48" s="8">
        <f t="shared" si="15"/>
        <v>0</v>
      </c>
      <c r="BO48" s="8">
        <f t="shared" si="16"/>
        <v>0</v>
      </c>
      <c r="BP48" s="8">
        <f t="shared" si="17"/>
        <v>0</v>
      </c>
      <c r="BQ48" s="8">
        <f t="shared" si="18"/>
        <v>0</v>
      </c>
      <c r="BR48" s="8">
        <f t="shared" si="19"/>
        <v>0</v>
      </c>
      <c r="BS48" s="8">
        <f t="shared" si="20"/>
        <v>0</v>
      </c>
      <c r="BT48" s="8">
        <f t="shared" si="21"/>
        <v>0</v>
      </c>
      <c r="BU48" s="8">
        <f t="shared" si="22"/>
        <v>0</v>
      </c>
      <c r="BV48" s="8">
        <f t="shared" si="23"/>
        <v>0</v>
      </c>
      <c r="BW48" s="8">
        <f t="shared" si="24"/>
        <v>0</v>
      </c>
      <c r="BX48" s="8">
        <f t="shared" si="25"/>
        <v>0</v>
      </c>
      <c r="BY48" s="8">
        <f t="shared" si="26"/>
        <v>0</v>
      </c>
      <c r="BZ48" s="8">
        <f t="shared" si="27"/>
        <v>0</v>
      </c>
      <c r="CA48" s="8">
        <f t="shared" si="28"/>
        <v>0</v>
      </c>
      <c r="CB48" s="8">
        <f t="shared" si="29"/>
        <v>0</v>
      </c>
      <c r="CC48" s="8">
        <f t="shared" si="30"/>
        <v>0</v>
      </c>
      <c r="CD48" s="8">
        <f t="shared" si="31"/>
        <v>0</v>
      </c>
      <c r="CE48" s="8">
        <f t="shared" si="32"/>
        <v>0</v>
      </c>
      <c r="CF48" s="8">
        <v>100</v>
      </c>
    </row>
    <row r="49" spans="1:84" x14ac:dyDescent="0.4">
      <c r="A49" s="38">
        <v>43</v>
      </c>
      <c r="B49" s="29" t="s">
        <v>28</v>
      </c>
      <c r="C49" s="29">
        <f>Age!C48</f>
        <v>0</v>
      </c>
      <c r="D49" s="29">
        <f>Age!D48</f>
        <v>0</v>
      </c>
      <c r="E49" s="29">
        <f>Age!E48</f>
        <v>0</v>
      </c>
      <c r="F49" s="29">
        <f>Age!F48</f>
        <v>4</v>
      </c>
      <c r="G49" s="29">
        <f>Age!G48</f>
        <v>5</v>
      </c>
      <c r="H49" s="29">
        <f>Age!H48</f>
        <v>7</v>
      </c>
      <c r="I49" s="29">
        <f>Age!I48</f>
        <v>6</v>
      </c>
      <c r="J49" s="29">
        <f>Age!J48</f>
        <v>22</v>
      </c>
      <c r="K49" s="29">
        <f>Age!K48</f>
        <v>44</v>
      </c>
      <c r="L49" s="36">
        <f t="shared" si="2"/>
        <v>9</v>
      </c>
      <c r="M49" s="31">
        <f t="shared" si="3"/>
        <v>0</v>
      </c>
      <c r="N49" s="31">
        <f t="shared" si="4"/>
        <v>0</v>
      </c>
      <c r="O49" s="31">
        <f t="shared" si="5"/>
        <v>0</v>
      </c>
      <c r="P49" s="31">
        <f t="shared" si="6"/>
        <v>9.0909090909090917</v>
      </c>
      <c r="Q49" s="31">
        <f t="shared" si="7"/>
        <v>11.363636363636363</v>
      </c>
      <c r="R49" s="31">
        <f t="shared" si="8"/>
        <v>15.909090909090908</v>
      </c>
      <c r="S49" s="31">
        <f t="shared" si="9"/>
        <v>13.636363636363635</v>
      </c>
      <c r="T49" s="31">
        <f t="shared" si="10"/>
        <v>50</v>
      </c>
      <c r="U49" s="31">
        <f t="shared" si="11"/>
        <v>100</v>
      </c>
      <c r="V49" s="37">
        <f t="shared" si="12"/>
        <v>20.454545454545457</v>
      </c>
      <c r="W49" s="16">
        <f>'Marital Status'!H47</f>
        <v>45.454545454545453</v>
      </c>
      <c r="X49" s="16">
        <f>'Marital Status'!I47</f>
        <v>54.545454545454547</v>
      </c>
      <c r="Y49" s="19">
        <f>'Relationship in Household'!C47</f>
        <v>50</v>
      </c>
      <c r="Z49" s="19">
        <f>'Relationship in Household'!D47</f>
        <v>50</v>
      </c>
      <c r="AA49" s="19">
        <f>'Relationship in Household'!E47</f>
        <v>0</v>
      </c>
      <c r="AB49" s="19">
        <f>'Relationship in Household'!F47</f>
        <v>0</v>
      </c>
      <c r="AC49" s="19">
        <f>'Housing Tenure'!C47</f>
        <v>56.38297872340425</v>
      </c>
      <c r="AD49" s="19">
        <f>'Housing Tenure'!D47</f>
        <v>45.212765957446813</v>
      </c>
      <c r="AE49" s="16">
        <f>Education!F47</f>
        <v>33.333333333333329</v>
      </c>
      <c r="AF49" s="16">
        <f>'Labour force status'!F47</f>
        <v>62.790697674418603</v>
      </c>
      <c r="AG49" s="19">
        <f>Incomes!C47</f>
        <v>561.76470588235293</v>
      </c>
      <c r="AH49" s="16">
        <f>'English fluency'!C47</f>
        <v>6.3829787234042552</v>
      </c>
      <c r="AI49" s="16">
        <f>'Indigenous Status'!F47</f>
        <v>6.666666666666667</v>
      </c>
      <c r="AJ49" s="19">
        <f>Religion!J47</f>
        <v>2.7777777777777777</v>
      </c>
      <c r="AK49" s="19">
        <f>Religion!K47</f>
        <v>46.296296296296298</v>
      </c>
      <c r="AL49" s="19">
        <f>Religion!L47</f>
        <v>0</v>
      </c>
      <c r="AM49" s="19">
        <f>Religion!M47</f>
        <v>0</v>
      </c>
      <c r="AN49" s="19">
        <f>Religion!N47</f>
        <v>0</v>
      </c>
      <c r="AO49" s="19">
        <f>Religion!O47</f>
        <v>2.7777777777777777</v>
      </c>
      <c r="AP49" s="19">
        <f>Religion!P47</f>
        <v>48.148148148148145</v>
      </c>
      <c r="AQ49" s="43">
        <f>Birthplace!C47</f>
        <v>34</v>
      </c>
      <c r="AR49" s="43">
        <f>Birthplace!D47</f>
        <v>0</v>
      </c>
      <c r="AS49" s="43">
        <f>Birthplace!E47</f>
        <v>0</v>
      </c>
      <c r="AT49" s="43">
        <f>Birthplace!F47</f>
        <v>0</v>
      </c>
      <c r="AU49" s="43">
        <f>Birthplace!G47</f>
        <v>0</v>
      </c>
      <c r="AV49" s="43">
        <f>Birthplace!H47</f>
        <v>0</v>
      </c>
      <c r="AW49" s="43">
        <f>Birthplace!I47</f>
        <v>0</v>
      </c>
      <c r="AX49" s="43">
        <f>Birthplace!J47</f>
        <v>0</v>
      </c>
      <c r="AY49" s="43">
        <f>Birthplace!K47</f>
        <v>0</v>
      </c>
      <c r="AZ49" s="43">
        <f>Birthplace!L47</f>
        <v>0</v>
      </c>
      <c r="BA49" s="43">
        <f>Birthplace!M47</f>
        <v>0</v>
      </c>
      <c r="BB49" s="43">
        <f>Birthplace!N47</f>
        <v>0</v>
      </c>
      <c r="BC49" s="43">
        <f>Birthplace!O47</f>
        <v>0</v>
      </c>
      <c r="BD49" s="43">
        <f>Birthplace!P47</f>
        <v>0</v>
      </c>
      <c r="BE49" s="43">
        <f>Birthplace!Q47</f>
        <v>0</v>
      </c>
      <c r="BF49" s="43">
        <f>Birthplace!R47</f>
        <v>0</v>
      </c>
      <c r="BG49" s="43">
        <f>Birthplace!S47</f>
        <v>0</v>
      </c>
      <c r="BH49" s="43">
        <f>Birthplace!T47</f>
        <v>0</v>
      </c>
      <c r="BI49" s="43">
        <f>Birthplace!U47</f>
        <v>0</v>
      </c>
      <c r="BJ49" s="43">
        <f>Birthplace!V47</f>
        <v>0</v>
      </c>
      <c r="BK49" s="43">
        <v>44</v>
      </c>
      <c r="BL49" s="8">
        <f t="shared" si="13"/>
        <v>77.272727272727266</v>
      </c>
      <c r="BM49" s="8">
        <f t="shared" si="14"/>
        <v>0</v>
      </c>
      <c r="BN49" s="8">
        <f t="shared" si="15"/>
        <v>0</v>
      </c>
      <c r="BO49" s="8">
        <f t="shared" si="16"/>
        <v>0</v>
      </c>
      <c r="BP49" s="8">
        <f t="shared" si="17"/>
        <v>0</v>
      </c>
      <c r="BQ49" s="8">
        <f t="shared" si="18"/>
        <v>0</v>
      </c>
      <c r="BR49" s="8">
        <f t="shared" si="19"/>
        <v>0</v>
      </c>
      <c r="BS49" s="8">
        <f t="shared" si="20"/>
        <v>0</v>
      </c>
      <c r="BT49" s="8">
        <f t="shared" si="21"/>
        <v>0</v>
      </c>
      <c r="BU49" s="8">
        <f t="shared" si="22"/>
        <v>0</v>
      </c>
      <c r="BV49" s="8">
        <f t="shared" si="23"/>
        <v>0</v>
      </c>
      <c r="BW49" s="8">
        <f t="shared" si="24"/>
        <v>0</v>
      </c>
      <c r="BX49" s="8">
        <f t="shared" si="25"/>
        <v>0</v>
      </c>
      <c r="BY49" s="8">
        <f t="shared" si="26"/>
        <v>0</v>
      </c>
      <c r="BZ49" s="8">
        <f t="shared" si="27"/>
        <v>0</v>
      </c>
      <c r="CA49" s="8">
        <f t="shared" si="28"/>
        <v>0</v>
      </c>
      <c r="CB49" s="8">
        <f t="shared" si="29"/>
        <v>0</v>
      </c>
      <c r="CC49" s="8">
        <f t="shared" si="30"/>
        <v>0</v>
      </c>
      <c r="CD49" s="8">
        <f t="shared" si="31"/>
        <v>0</v>
      </c>
      <c r="CE49" s="8">
        <f t="shared" si="32"/>
        <v>0</v>
      </c>
      <c r="CF49" s="8">
        <v>100</v>
      </c>
    </row>
    <row r="50" spans="1:84" x14ac:dyDescent="0.4">
      <c r="A50" s="38">
        <v>44</v>
      </c>
      <c r="B50" s="29" t="s">
        <v>29</v>
      </c>
      <c r="C50" s="29">
        <f>Age!C49</f>
        <v>0</v>
      </c>
      <c r="D50" s="29">
        <f>Age!D49</f>
        <v>0</v>
      </c>
      <c r="E50" s="29">
        <f>Age!E49</f>
        <v>0</v>
      </c>
      <c r="F50" s="29">
        <f>Age!F49</f>
        <v>0</v>
      </c>
      <c r="G50" s="29">
        <f>Age!G49</f>
        <v>3</v>
      </c>
      <c r="H50" s="29">
        <f>Age!H49</f>
        <v>8</v>
      </c>
      <c r="I50" s="29">
        <f>Age!I49</f>
        <v>10</v>
      </c>
      <c r="J50" s="29">
        <f>Age!J49</f>
        <v>13</v>
      </c>
      <c r="K50" s="29">
        <f>Age!K49</f>
        <v>34</v>
      </c>
      <c r="L50" s="36">
        <f t="shared" si="2"/>
        <v>3</v>
      </c>
      <c r="M50" s="31">
        <f t="shared" si="3"/>
        <v>0</v>
      </c>
      <c r="N50" s="31">
        <f t="shared" si="4"/>
        <v>0</v>
      </c>
      <c r="O50" s="31">
        <f t="shared" si="5"/>
        <v>0</v>
      </c>
      <c r="P50" s="31">
        <f t="shared" si="6"/>
        <v>0</v>
      </c>
      <c r="Q50" s="31">
        <f t="shared" si="7"/>
        <v>8.8235294117647065</v>
      </c>
      <c r="R50" s="31">
        <f t="shared" si="8"/>
        <v>23.52941176470588</v>
      </c>
      <c r="S50" s="31">
        <f t="shared" si="9"/>
        <v>29.411764705882355</v>
      </c>
      <c r="T50" s="31">
        <f t="shared" si="10"/>
        <v>38.235294117647058</v>
      </c>
      <c r="U50" s="31">
        <f t="shared" si="11"/>
        <v>100</v>
      </c>
      <c r="V50" s="37">
        <f t="shared" si="12"/>
        <v>8.8235294117647065</v>
      </c>
      <c r="W50" s="16">
        <f>'Marital Status'!H48</f>
        <v>51.219512195121951</v>
      </c>
      <c r="X50" s="16">
        <f>'Marital Status'!I48</f>
        <v>48.780487804878049</v>
      </c>
      <c r="Y50" s="19">
        <f>'Relationship in Household'!C48</f>
        <v>60</v>
      </c>
      <c r="Z50" s="19">
        <f>'Relationship in Household'!D48</f>
        <v>17.142857142857142</v>
      </c>
      <c r="AA50" s="19">
        <f>'Relationship in Household'!E48</f>
        <v>0</v>
      </c>
      <c r="AB50" s="19">
        <f>'Relationship in Household'!F48</f>
        <v>0</v>
      </c>
      <c r="AC50" s="19">
        <f>'Housing Tenure'!C48</f>
        <v>14.206128133704734</v>
      </c>
      <c r="AD50" s="19">
        <f>'Housing Tenure'!D48</f>
        <v>81.615598885793872</v>
      </c>
      <c r="AE50" s="16">
        <f>Education!F48</f>
        <v>22.58064516129032</v>
      </c>
      <c r="AF50" s="16">
        <f>'Labour force status'!F48</f>
        <v>77.41935483870968</v>
      </c>
      <c r="AG50" s="19">
        <f>Incomes!C48</f>
        <v>410</v>
      </c>
      <c r="AH50" s="16">
        <f>'English fluency'!C48</f>
        <v>11.111111111111111</v>
      </c>
      <c r="AI50" s="16">
        <f>'Indigenous Status'!F48</f>
        <v>11.111111111111111</v>
      </c>
      <c r="AJ50" s="19">
        <f>Religion!J48</f>
        <v>13.432835820895523</v>
      </c>
      <c r="AK50" s="19">
        <f>Religion!K48</f>
        <v>38.805970149253731</v>
      </c>
      <c r="AL50" s="19">
        <f>Religion!L48</f>
        <v>0</v>
      </c>
      <c r="AM50" s="19">
        <f>Religion!M48</f>
        <v>25.373134328358208</v>
      </c>
      <c r="AN50" s="19">
        <f>Religion!N48</f>
        <v>0</v>
      </c>
      <c r="AO50" s="19">
        <f>Religion!O48</f>
        <v>0</v>
      </c>
      <c r="AP50" s="19">
        <f>Religion!P48</f>
        <v>22.388059701492537</v>
      </c>
      <c r="AQ50" s="43">
        <f>Birthplace!C48</f>
        <v>14</v>
      </c>
      <c r="AR50" s="43">
        <f>Birthplace!D48</f>
        <v>0</v>
      </c>
      <c r="AS50" s="43">
        <f>Birthplace!E48</f>
        <v>0</v>
      </c>
      <c r="AT50" s="43">
        <f>Birthplace!F48</f>
        <v>0</v>
      </c>
      <c r="AU50" s="43">
        <f>Birthplace!G48</f>
        <v>0</v>
      </c>
      <c r="AV50" s="43">
        <f>Birthplace!H48</f>
        <v>0</v>
      </c>
      <c r="AW50" s="43">
        <f>Birthplace!I48</f>
        <v>0</v>
      </c>
      <c r="AX50" s="43">
        <f>Birthplace!J48</f>
        <v>4</v>
      </c>
      <c r="AY50" s="43">
        <f>Birthplace!K48</f>
        <v>0</v>
      </c>
      <c r="AZ50" s="43">
        <f>Birthplace!L48</f>
        <v>4</v>
      </c>
      <c r="BA50" s="43">
        <f>Birthplace!M48</f>
        <v>0</v>
      </c>
      <c r="BB50" s="43">
        <f>Birthplace!N48</f>
        <v>0</v>
      </c>
      <c r="BC50" s="43">
        <f>Birthplace!O48</f>
        <v>0</v>
      </c>
      <c r="BD50" s="43">
        <f>Birthplace!P48</f>
        <v>3</v>
      </c>
      <c r="BE50" s="43">
        <f>Birthplace!Q48</f>
        <v>0</v>
      </c>
      <c r="BF50" s="43">
        <f>Birthplace!R48</f>
        <v>0</v>
      </c>
      <c r="BG50" s="43">
        <f>Birthplace!S48</f>
        <v>0</v>
      </c>
      <c r="BH50" s="43">
        <f>Birthplace!T48</f>
        <v>0</v>
      </c>
      <c r="BI50" s="43">
        <f>Birthplace!U48</f>
        <v>0</v>
      </c>
      <c r="BJ50" s="43">
        <f>Birthplace!V48</f>
        <v>0</v>
      </c>
      <c r="BK50" s="43">
        <v>34</v>
      </c>
      <c r="BL50" s="8">
        <f t="shared" si="13"/>
        <v>41.17647058823529</v>
      </c>
      <c r="BM50" s="8">
        <f t="shared" si="14"/>
        <v>0</v>
      </c>
      <c r="BN50" s="8">
        <f t="shared" si="15"/>
        <v>0</v>
      </c>
      <c r="BO50" s="8">
        <f t="shared" si="16"/>
        <v>0</v>
      </c>
      <c r="BP50" s="8">
        <f t="shared" si="17"/>
        <v>0</v>
      </c>
      <c r="BQ50" s="8">
        <f t="shared" si="18"/>
        <v>0</v>
      </c>
      <c r="BR50" s="8">
        <f t="shared" si="19"/>
        <v>0</v>
      </c>
      <c r="BS50" s="8">
        <f t="shared" si="20"/>
        <v>11.76470588235294</v>
      </c>
      <c r="BT50" s="8">
        <f t="shared" si="21"/>
        <v>0</v>
      </c>
      <c r="BU50" s="8">
        <f t="shared" si="22"/>
        <v>11.76470588235294</v>
      </c>
      <c r="BV50" s="8">
        <f t="shared" si="23"/>
        <v>0</v>
      </c>
      <c r="BW50" s="8">
        <f t="shared" si="24"/>
        <v>0</v>
      </c>
      <c r="BX50" s="8">
        <f t="shared" si="25"/>
        <v>0</v>
      </c>
      <c r="BY50" s="8">
        <f t="shared" si="26"/>
        <v>8.8235294117647065</v>
      </c>
      <c r="BZ50" s="8">
        <f t="shared" si="27"/>
        <v>0</v>
      </c>
      <c r="CA50" s="8">
        <f t="shared" si="28"/>
        <v>0</v>
      </c>
      <c r="CB50" s="8">
        <f t="shared" si="29"/>
        <v>0</v>
      </c>
      <c r="CC50" s="8">
        <f t="shared" si="30"/>
        <v>0</v>
      </c>
      <c r="CD50" s="8">
        <f t="shared" si="31"/>
        <v>0</v>
      </c>
      <c r="CE50" s="8">
        <f t="shared" si="32"/>
        <v>0</v>
      </c>
      <c r="CF50" s="8">
        <v>100</v>
      </c>
    </row>
    <row r="51" spans="1:84" x14ac:dyDescent="0.4">
      <c r="A51" s="38">
        <v>45</v>
      </c>
      <c r="B51" s="29" t="s">
        <v>66</v>
      </c>
      <c r="C51" s="29">
        <f>Age!C50</f>
        <v>0</v>
      </c>
      <c r="D51" s="29">
        <f>Age!D50</f>
        <v>3</v>
      </c>
      <c r="E51" s="29">
        <f>Age!E50</f>
        <v>3</v>
      </c>
      <c r="F51" s="29">
        <f>Age!F50</f>
        <v>10</v>
      </c>
      <c r="G51" s="29">
        <f>Age!G50</f>
        <v>11</v>
      </c>
      <c r="H51" s="29">
        <f>Age!H50</f>
        <v>38</v>
      </c>
      <c r="I51" s="29">
        <f>Age!I50</f>
        <v>50</v>
      </c>
      <c r="J51" s="29">
        <f>Age!J50</f>
        <v>94</v>
      </c>
      <c r="K51" s="29">
        <f>Age!K50</f>
        <v>209</v>
      </c>
      <c r="L51" s="36">
        <f t="shared" si="2"/>
        <v>27</v>
      </c>
      <c r="M51" s="31">
        <f t="shared" si="3"/>
        <v>0</v>
      </c>
      <c r="N51" s="31">
        <f t="shared" si="4"/>
        <v>1.4354066985645932</v>
      </c>
      <c r="O51" s="31">
        <f t="shared" si="5"/>
        <v>1.4354066985645932</v>
      </c>
      <c r="P51" s="31">
        <f t="shared" si="6"/>
        <v>4.7846889952153111</v>
      </c>
      <c r="Q51" s="31">
        <f t="shared" si="7"/>
        <v>5.2631578947368416</v>
      </c>
      <c r="R51" s="31">
        <f t="shared" si="8"/>
        <v>18.181818181818183</v>
      </c>
      <c r="S51" s="31">
        <f t="shared" si="9"/>
        <v>23.923444976076556</v>
      </c>
      <c r="T51" s="31">
        <f t="shared" si="10"/>
        <v>44.976076555023923</v>
      </c>
      <c r="U51" s="31">
        <f t="shared" si="11"/>
        <v>100</v>
      </c>
      <c r="V51" s="37">
        <f t="shared" si="12"/>
        <v>12.918660287081341</v>
      </c>
      <c r="W51" s="16">
        <f>'Marital Status'!H49</f>
        <v>46.534653465346537</v>
      </c>
      <c r="X51" s="16">
        <f>'Marital Status'!I49</f>
        <v>53.465346534653463</v>
      </c>
      <c r="Y51" s="19">
        <f>'Relationship in Household'!C49</f>
        <v>44.976076555023923</v>
      </c>
      <c r="Z51" s="19">
        <f>'Relationship in Household'!D49</f>
        <v>33.971291866028707</v>
      </c>
      <c r="AA51" s="19">
        <f>'Relationship in Household'!E49</f>
        <v>0</v>
      </c>
      <c r="AB51" s="19">
        <f>'Relationship in Household'!F49</f>
        <v>5.741626794258373</v>
      </c>
      <c r="AC51" s="19">
        <f>'Housing Tenure'!C49</f>
        <v>56.079854809437393</v>
      </c>
      <c r="AD51" s="19">
        <f>'Housing Tenure'!D49</f>
        <v>43.37568058076225</v>
      </c>
      <c r="AE51" s="16">
        <f>Education!F49</f>
        <v>32</v>
      </c>
      <c r="AF51" s="16">
        <f>'Labour force status'!F49</f>
        <v>74.509803921568633</v>
      </c>
      <c r="AG51" s="19">
        <f>Incomes!C49</f>
        <v>489.58333333333337</v>
      </c>
      <c r="AH51" s="16">
        <f>'English fluency'!C49</f>
        <v>4.2857142857142856</v>
      </c>
      <c r="AI51" s="16">
        <f>'Indigenous Status'!F49</f>
        <v>6.1224489795918364</v>
      </c>
      <c r="AJ51" s="19">
        <f>Religion!J49</f>
        <v>1.3986013986013985</v>
      </c>
      <c r="AK51" s="19">
        <f>Religion!K49</f>
        <v>56.293706293706293</v>
      </c>
      <c r="AL51" s="19">
        <f>Religion!L49</f>
        <v>0</v>
      </c>
      <c r="AM51" s="19">
        <f>Religion!M49</f>
        <v>7.3426573426573425</v>
      </c>
      <c r="AN51" s="19">
        <f>Religion!N49</f>
        <v>0</v>
      </c>
      <c r="AO51" s="19">
        <f>Religion!O49</f>
        <v>0</v>
      </c>
      <c r="AP51" s="19">
        <f>Religion!P49</f>
        <v>34.965034965034967</v>
      </c>
      <c r="AQ51" s="43">
        <f>Birthplace!C49</f>
        <v>146</v>
      </c>
      <c r="AR51" s="43">
        <f>Birthplace!D49</f>
        <v>14</v>
      </c>
      <c r="AS51" s="43">
        <f>Birthplace!E49</f>
        <v>5</v>
      </c>
      <c r="AT51" s="43">
        <f>Birthplace!F49</f>
        <v>0</v>
      </c>
      <c r="AU51" s="43">
        <f>Birthplace!G49</f>
        <v>3</v>
      </c>
      <c r="AV51" s="43">
        <f>Birthplace!H49</f>
        <v>0</v>
      </c>
      <c r="AW51" s="43">
        <f>Birthplace!I49</f>
        <v>0</v>
      </c>
      <c r="AX51" s="43">
        <f>Birthplace!J49</f>
        <v>0</v>
      </c>
      <c r="AY51" s="43">
        <f>Birthplace!K49</f>
        <v>0</v>
      </c>
      <c r="AZ51" s="43">
        <f>Birthplace!L49</f>
        <v>0</v>
      </c>
      <c r="BA51" s="43">
        <f>Birthplace!M49</f>
        <v>5</v>
      </c>
      <c r="BB51" s="43">
        <f>Birthplace!N49</f>
        <v>0</v>
      </c>
      <c r="BC51" s="43">
        <f>Birthplace!O49</f>
        <v>0</v>
      </c>
      <c r="BD51" s="43">
        <f>Birthplace!P49</f>
        <v>0</v>
      </c>
      <c r="BE51" s="43">
        <f>Birthplace!Q49</f>
        <v>0</v>
      </c>
      <c r="BF51" s="43">
        <f>Birthplace!R49</f>
        <v>0</v>
      </c>
      <c r="BG51" s="43">
        <f>Birthplace!S49</f>
        <v>4</v>
      </c>
      <c r="BH51" s="43">
        <f>Birthplace!T49</f>
        <v>3</v>
      </c>
      <c r="BI51" s="43">
        <f>Birthplace!U49</f>
        <v>0</v>
      </c>
      <c r="BJ51" s="43">
        <f>Birthplace!V49</f>
        <v>0</v>
      </c>
      <c r="BK51" s="43">
        <v>209</v>
      </c>
      <c r="BL51" s="8">
        <f t="shared" si="13"/>
        <v>69.856459330143537</v>
      </c>
      <c r="BM51" s="8">
        <f t="shared" si="14"/>
        <v>6.6985645933014357</v>
      </c>
      <c r="BN51" s="8">
        <f t="shared" si="15"/>
        <v>2.3923444976076556</v>
      </c>
      <c r="BO51" s="8">
        <f t="shared" si="16"/>
        <v>0</v>
      </c>
      <c r="BP51" s="8">
        <f t="shared" si="17"/>
        <v>1.4354066985645932</v>
      </c>
      <c r="BQ51" s="8">
        <f t="shared" si="18"/>
        <v>0</v>
      </c>
      <c r="BR51" s="8">
        <f t="shared" si="19"/>
        <v>0</v>
      </c>
      <c r="BS51" s="8">
        <f t="shared" si="20"/>
        <v>0</v>
      </c>
      <c r="BT51" s="8">
        <f t="shared" si="21"/>
        <v>0</v>
      </c>
      <c r="BU51" s="8">
        <f t="shared" si="22"/>
        <v>0</v>
      </c>
      <c r="BV51" s="8">
        <f t="shared" si="23"/>
        <v>2.3923444976076556</v>
      </c>
      <c r="BW51" s="8">
        <f t="shared" si="24"/>
        <v>0</v>
      </c>
      <c r="BX51" s="8">
        <f t="shared" si="25"/>
        <v>0</v>
      </c>
      <c r="BY51" s="8">
        <f t="shared" si="26"/>
        <v>0</v>
      </c>
      <c r="BZ51" s="8">
        <f t="shared" si="27"/>
        <v>0</v>
      </c>
      <c r="CA51" s="8">
        <f t="shared" si="28"/>
        <v>0</v>
      </c>
      <c r="CB51" s="8">
        <f t="shared" si="29"/>
        <v>1.9138755980861244</v>
      </c>
      <c r="CC51" s="8">
        <f t="shared" si="30"/>
        <v>1.4354066985645932</v>
      </c>
      <c r="CD51" s="8">
        <f t="shared" si="31"/>
        <v>0</v>
      </c>
      <c r="CE51" s="8">
        <f t="shared" si="32"/>
        <v>0</v>
      </c>
      <c r="CF51" s="8">
        <v>100</v>
      </c>
    </row>
    <row r="52" spans="1:84" x14ac:dyDescent="0.4">
      <c r="A52" s="38">
        <v>46</v>
      </c>
      <c r="B52" s="29" t="s">
        <v>43</v>
      </c>
      <c r="C52" s="29">
        <f>Age!C51</f>
        <v>0</v>
      </c>
      <c r="D52" s="29">
        <f>Age!D51</f>
        <v>0</v>
      </c>
      <c r="E52" s="29">
        <f>Age!E51</f>
        <v>0</v>
      </c>
      <c r="F52" s="29">
        <f>Age!F51</f>
        <v>3</v>
      </c>
      <c r="G52" s="29">
        <f>Age!G51</f>
        <v>8</v>
      </c>
      <c r="H52" s="29">
        <f>Age!H51</f>
        <v>15</v>
      </c>
      <c r="I52" s="29">
        <f>Age!I51</f>
        <v>15</v>
      </c>
      <c r="J52" s="29">
        <f>Age!J51</f>
        <v>34</v>
      </c>
      <c r="K52" s="29">
        <f>Age!K51</f>
        <v>75</v>
      </c>
      <c r="L52" s="36">
        <f t="shared" si="2"/>
        <v>11</v>
      </c>
      <c r="M52" s="31">
        <f t="shared" si="3"/>
        <v>0</v>
      </c>
      <c r="N52" s="31">
        <f t="shared" si="4"/>
        <v>0</v>
      </c>
      <c r="O52" s="31">
        <f t="shared" si="5"/>
        <v>0</v>
      </c>
      <c r="P52" s="31">
        <f t="shared" si="6"/>
        <v>4</v>
      </c>
      <c r="Q52" s="31">
        <f t="shared" si="7"/>
        <v>10.666666666666668</v>
      </c>
      <c r="R52" s="31">
        <f t="shared" si="8"/>
        <v>20</v>
      </c>
      <c r="S52" s="31">
        <f t="shared" si="9"/>
        <v>20</v>
      </c>
      <c r="T52" s="31">
        <f t="shared" si="10"/>
        <v>45.333333333333329</v>
      </c>
      <c r="U52" s="31">
        <f t="shared" si="11"/>
        <v>100</v>
      </c>
      <c r="V52" s="37">
        <f t="shared" si="12"/>
        <v>14.666666666666666</v>
      </c>
      <c r="W52" s="16">
        <f>'Marital Status'!H50</f>
        <v>42.352941176470587</v>
      </c>
      <c r="X52" s="16">
        <f>'Marital Status'!I50</f>
        <v>57.647058823529413</v>
      </c>
      <c r="Y52" s="19">
        <f>'Relationship in Household'!C50</f>
        <v>47.368421052631575</v>
      </c>
      <c r="Z52" s="19">
        <f>'Relationship in Household'!D50</f>
        <v>38.15789473684211</v>
      </c>
      <c r="AA52" s="19">
        <f>'Relationship in Household'!E50</f>
        <v>0</v>
      </c>
      <c r="AB52" s="19">
        <f>'Relationship in Household'!F50</f>
        <v>0</v>
      </c>
      <c r="AC52" s="19">
        <f>'Housing Tenure'!C50</f>
        <v>48</v>
      </c>
      <c r="AD52" s="19">
        <f>'Housing Tenure'!D50</f>
        <v>48.5</v>
      </c>
      <c r="AE52" s="16">
        <f>Education!F50</f>
        <v>51.19047619047619</v>
      </c>
      <c r="AF52" s="16">
        <f>'Labour force status'!F50</f>
        <v>70.967741935483872</v>
      </c>
      <c r="AG52" s="19">
        <f>Incomes!C50</f>
        <v>496.875</v>
      </c>
      <c r="AH52" s="16">
        <f>'English fluency'!C50</f>
        <v>3.5294117647058822</v>
      </c>
      <c r="AI52" s="16">
        <f>'Indigenous Status'!F50</f>
        <v>23.863636363636363</v>
      </c>
      <c r="AJ52" s="19">
        <f>Religion!J50</f>
        <v>1.639344262295082</v>
      </c>
      <c r="AK52" s="19">
        <f>Religion!K50</f>
        <v>47.540983606557376</v>
      </c>
      <c r="AL52" s="19">
        <f>Religion!L50</f>
        <v>0</v>
      </c>
      <c r="AM52" s="19">
        <f>Religion!M50</f>
        <v>1.639344262295082</v>
      </c>
      <c r="AN52" s="19">
        <f>Religion!N50</f>
        <v>0</v>
      </c>
      <c r="AO52" s="19">
        <f>Religion!O50</f>
        <v>0</v>
      </c>
      <c r="AP52" s="19">
        <f>Religion!P50</f>
        <v>49.180327868852459</v>
      </c>
      <c r="AQ52" s="43">
        <f>Birthplace!C50</f>
        <v>79</v>
      </c>
      <c r="AR52" s="43">
        <f>Birthplace!D50</f>
        <v>0</v>
      </c>
      <c r="AS52" s="43">
        <f>Birthplace!E50</f>
        <v>0</v>
      </c>
      <c r="AT52" s="43">
        <f>Birthplace!F50</f>
        <v>0</v>
      </c>
      <c r="AU52" s="43">
        <f>Birthplace!G50</f>
        <v>0</v>
      </c>
      <c r="AV52" s="43">
        <f>Birthplace!H50</f>
        <v>0</v>
      </c>
      <c r="AW52" s="43">
        <f>Birthplace!I50</f>
        <v>0</v>
      </c>
      <c r="AX52" s="43">
        <f>Birthplace!J50</f>
        <v>0</v>
      </c>
      <c r="AY52" s="43">
        <f>Birthplace!K50</f>
        <v>0</v>
      </c>
      <c r="AZ52" s="43">
        <f>Birthplace!L50</f>
        <v>0</v>
      </c>
      <c r="BA52" s="43">
        <f>Birthplace!M50</f>
        <v>0</v>
      </c>
      <c r="BB52" s="43">
        <f>Birthplace!N50</f>
        <v>0</v>
      </c>
      <c r="BC52" s="43">
        <f>Birthplace!O50</f>
        <v>0</v>
      </c>
      <c r="BD52" s="43">
        <f>Birthplace!P50</f>
        <v>0</v>
      </c>
      <c r="BE52" s="43">
        <f>Birthplace!Q50</f>
        <v>0</v>
      </c>
      <c r="BF52" s="43">
        <f>Birthplace!R50</f>
        <v>0</v>
      </c>
      <c r="BG52" s="43">
        <f>Birthplace!S50</f>
        <v>0</v>
      </c>
      <c r="BH52" s="43">
        <f>Birthplace!T50</f>
        <v>0</v>
      </c>
      <c r="BI52" s="43">
        <f>Birthplace!U50</f>
        <v>0</v>
      </c>
      <c r="BJ52" s="43">
        <f>Birthplace!V50</f>
        <v>0</v>
      </c>
      <c r="BK52" s="43">
        <v>75</v>
      </c>
      <c r="BL52" s="8">
        <f t="shared" si="13"/>
        <v>105.33333333333333</v>
      </c>
      <c r="BM52" s="8">
        <f t="shared" si="14"/>
        <v>0</v>
      </c>
      <c r="BN52" s="8">
        <f t="shared" si="15"/>
        <v>0</v>
      </c>
      <c r="BO52" s="8">
        <f t="shared" si="16"/>
        <v>0</v>
      </c>
      <c r="BP52" s="8">
        <f t="shared" si="17"/>
        <v>0</v>
      </c>
      <c r="BQ52" s="8">
        <f t="shared" si="18"/>
        <v>0</v>
      </c>
      <c r="BR52" s="8">
        <f t="shared" si="19"/>
        <v>0</v>
      </c>
      <c r="BS52" s="8">
        <f t="shared" si="20"/>
        <v>0</v>
      </c>
      <c r="BT52" s="8">
        <f t="shared" si="21"/>
        <v>0</v>
      </c>
      <c r="BU52" s="8">
        <f t="shared" si="22"/>
        <v>0</v>
      </c>
      <c r="BV52" s="8">
        <f t="shared" si="23"/>
        <v>0</v>
      </c>
      <c r="BW52" s="8">
        <f t="shared" si="24"/>
        <v>0</v>
      </c>
      <c r="BX52" s="8">
        <f t="shared" si="25"/>
        <v>0</v>
      </c>
      <c r="BY52" s="8">
        <f t="shared" si="26"/>
        <v>0</v>
      </c>
      <c r="BZ52" s="8">
        <f t="shared" si="27"/>
        <v>0</v>
      </c>
      <c r="CA52" s="8">
        <f t="shared" si="28"/>
        <v>0</v>
      </c>
      <c r="CB52" s="8">
        <f t="shared" si="29"/>
        <v>0</v>
      </c>
      <c r="CC52" s="8">
        <f t="shared" si="30"/>
        <v>0</v>
      </c>
      <c r="CD52" s="8">
        <f t="shared" si="31"/>
        <v>0</v>
      </c>
      <c r="CE52" s="8">
        <f t="shared" si="32"/>
        <v>0</v>
      </c>
      <c r="CF52" s="8">
        <v>100</v>
      </c>
    </row>
    <row r="53" spans="1:84" x14ac:dyDescent="0.4">
      <c r="A53" s="38">
        <v>47</v>
      </c>
      <c r="B53" s="29" t="s">
        <v>67</v>
      </c>
      <c r="C53" s="29">
        <f>Age!C52</f>
        <v>0</v>
      </c>
      <c r="D53" s="29">
        <f>Age!D52</f>
        <v>0</v>
      </c>
      <c r="E53" s="29">
        <f>Age!E52</f>
        <v>0</v>
      </c>
      <c r="F53" s="29">
        <f>Age!F52</f>
        <v>4</v>
      </c>
      <c r="G53" s="29">
        <f>Age!G52</f>
        <v>5</v>
      </c>
      <c r="H53" s="29">
        <f>Age!H52</f>
        <v>3</v>
      </c>
      <c r="I53" s="29">
        <f>Age!I52</f>
        <v>19</v>
      </c>
      <c r="J53" s="29">
        <f>Age!J52</f>
        <v>36</v>
      </c>
      <c r="K53" s="29">
        <f>Age!K52</f>
        <v>67</v>
      </c>
      <c r="L53" s="36">
        <f t="shared" si="2"/>
        <v>9</v>
      </c>
      <c r="M53" s="31">
        <f t="shared" si="3"/>
        <v>0</v>
      </c>
      <c r="N53" s="31">
        <f t="shared" si="4"/>
        <v>0</v>
      </c>
      <c r="O53" s="31">
        <f t="shared" si="5"/>
        <v>0</v>
      </c>
      <c r="P53" s="31">
        <f t="shared" si="6"/>
        <v>5.9701492537313428</v>
      </c>
      <c r="Q53" s="31">
        <f t="shared" si="7"/>
        <v>7.4626865671641784</v>
      </c>
      <c r="R53" s="31">
        <f t="shared" si="8"/>
        <v>4.4776119402985071</v>
      </c>
      <c r="S53" s="31">
        <f t="shared" si="9"/>
        <v>28.35820895522388</v>
      </c>
      <c r="T53" s="31">
        <f t="shared" si="10"/>
        <v>53.731343283582092</v>
      </c>
      <c r="U53" s="31">
        <f t="shared" si="11"/>
        <v>100</v>
      </c>
      <c r="V53" s="37">
        <f t="shared" si="12"/>
        <v>13.432835820895523</v>
      </c>
      <c r="W53" s="16">
        <f>'Marital Status'!H51</f>
        <v>44.444444444444443</v>
      </c>
      <c r="X53" s="16">
        <f>'Marital Status'!I51</f>
        <v>55.555555555555557</v>
      </c>
      <c r="Y53" s="19">
        <f>'Relationship in Household'!C51</f>
        <v>46.376811594202898</v>
      </c>
      <c r="Z53" s="19">
        <f>'Relationship in Household'!D51</f>
        <v>34.782608695652172</v>
      </c>
      <c r="AA53" s="19">
        <f>'Relationship in Household'!E51</f>
        <v>4.3478260869565215</v>
      </c>
      <c r="AB53" s="19">
        <f>'Relationship in Household'!F51</f>
        <v>5.7971014492753623</v>
      </c>
      <c r="AC53" s="19">
        <f>'Housing Tenure'!C51</f>
        <v>57.718120805369132</v>
      </c>
      <c r="AD53" s="19">
        <f>'Housing Tenure'!D51</f>
        <v>41.61073825503356</v>
      </c>
      <c r="AE53" s="16">
        <f>Education!F51</f>
        <v>42.307692307692307</v>
      </c>
      <c r="AF53" s="16">
        <f>'Labour force status'!F51</f>
        <v>64.86486486486487</v>
      </c>
      <c r="AG53" s="19">
        <f>Incomes!C51</f>
        <v>533.33333333333337</v>
      </c>
      <c r="AH53" s="16">
        <f>'English fluency'!C51</f>
        <v>0</v>
      </c>
      <c r="AI53" s="16">
        <f>'Indigenous Status'!F51</f>
        <v>8.1081081081081088</v>
      </c>
      <c r="AJ53" s="19">
        <f>Religion!J51</f>
        <v>0</v>
      </c>
      <c r="AK53" s="19">
        <f>Religion!K51</f>
        <v>58.82352941176471</v>
      </c>
      <c r="AL53" s="19">
        <f>Religion!L51</f>
        <v>0</v>
      </c>
      <c r="AM53" s="19">
        <f>Religion!M51</f>
        <v>0</v>
      </c>
      <c r="AN53" s="19">
        <f>Religion!N51</f>
        <v>0</v>
      </c>
      <c r="AO53" s="19">
        <f>Religion!O51</f>
        <v>3.5294117647058822</v>
      </c>
      <c r="AP53" s="19">
        <f>Religion!P51</f>
        <v>37.647058823529413</v>
      </c>
      <c r="AQ53" s="43">
        <f>Birthplace!C51</f>
        <v>66</v>
      </c>
      <c r="AR53" s="43">
        <f>Birthplace!D51</f>
        <v>0</v>
      </c>
      <c r="AS53" s="43">
        <f>Birthplace!E51</f>
        <v>0</v>
      </c>
      <c r="AT53" s="43">
        <f>Birthplace!F51</f>
        <v>0</v>
      </c>
      <c r="AU53" s="43">
        <f>Birthplace!G51</f>
        <v>0</v>
      </c>
      <c r="AV53" s="43">
        <f>Birthplace!H51</f>
        <v>0</v>
      </c>
      <c r="AW53" s="43">
        <f>Birthplace!I51</f>
        <v>0</v>
      </c>
      <c r="AX53" s="43">
        <f>Birthplace!J51</f>
        <v>0</v>
      </c>
      <c r="AY53" s="43">
        <f>Birthplace!K51</f>
        <v>0</v>
      </c>
      <c r="AZ53" s="43">
        <f>Birthplace!L51</f>
        <v>0</v>
      </c>
      <c r="BA53" s="43">
        <f>Birthplace!M51</f>
        <v>0</v>
      </c>
      <c r="BB53" s="43">
        <f>Birthplace!N51</f>
        <v>0</v>
      </c>
      <c r="BC53" s="43">
        <f>Birthplace!O51</f>
        <v>0</v>
      </c>
      <c r="BD53" s="43">
        <f>Birthplace!P51</f>
        <v>0</v>
      </c>
      <c r="BE53" s="43">
        <f>Birthplace!Q51</f>
        <v>0</v>
      </c>
      <c r="BF53" s="43">
        <f>Birthplace!R51</f>
        <v>0</v>
      </c>
      <c r="BG53" s="43">
        <f>Birthplace!S51</f>
        <v>0</v>
      </c>
      <c r="BH53" s="43">
        <f>Birthplace!T51</f>
        <v>0</v>
      </c>
      <c r="BI53" s="43">
        <f>Birthplace!U51</f>
        <v>0</v>
      </c>
      <c r="BJ53" s="43">
        <f>Birthplace!V51</f>
        <v>0</v>
      </c>
      <c r="BK53" s="43">
        <v>67</v>
      </c>
      <c r="BL53" s="8">
        <f t="shared" si="13"/>
        <v>98.507462686567166</v>
      </c>
      <c r="BM53" s="8">
        <f t="shared" si="14"/>
        <v>0</v>
      </c>
      <c r="BN53" s="8">
        <f t="shared" si="15"/>
        <v>0</v>
      </c>
      <c r="BO53" s="8">
        <f t="shared" si="16"/>
        <v>0</v>
      </c>
      <c r="BP53" s="8">
        <f t="shared" si="17"/>
        <v>0</v>
      </c>
      <c r="BQ53" s="8">
        <f t="shared" si="18"/>
        <v>0</v>
      </c>
      <c r="BR53" s="8">
        <f t="shared" si="19"/>
        <v>0</v>
      </c>
      <c r="BS53" s="8">
        <f t="shared" si="20"/>
        <v>0</v>
      </c>
      <c r="BT53" s="8">
        <f t="shared" si="21"/>
        <v>0</v>
      </c>
      <c r="BU53" s="8">
        <f t="shared" si="22"/>
        <v>0</v>
      </c>
      <c r="BV53" s="8">
        <f t="shared" si="23"/>
        <v>0</v>
      </c>
      <c r="BW53" s="8">
        <f t="shared" si="24"/>
        <v>0</v>
      </c>
      <c r="BX53" s="8">
        <f t="shared" si="25"/>
        <v>0</v>
      </c>
      <c r="BY53" s="8">
        <f t="shared" si="26"/>
        <v>0</v>
      </c>
      <c r="BZ53" s="8">
        <f t="shared" si="27"/>
        <v>0</v>
      </c>
      <c r="CA53" s="8">
        <f t="shared" si="28"/>
        <v>0</v>
      </c>
      <c r="CB53" s="8">
        <f t="shared" si="29"/>
        <v>0</v>
      </c>
      <c r="CC53" s="8">
        <f t="shared" si="30"/>
        <v>0</v>
      </c>
      <c r="CD53" s="8">
        <f t="shared" si="31"/>
        <v>0</v>
      </c>
      <c r="CE53" s="8">
        <f t="shared" si="32"/>
        <v>0</v>
      </c>
      <c r="CF53" s="8">
        <v>100</v>
      </c>
    </row>
    <row r="54" spans="1:84" x14ac:dyDescent="0.4">
      <c r="A54" s="38">
        <v>48</v>
      </c>
      <c r="B54" s="29" t="s">
        <v>68</v>
      </c>
      <c r="C54" s="29">
        <f>Age!C53</f>
        <v>0</v>
      </c>
      <c r="D54" s="29">
        <f>Age!D53</f>
        <v>0</v>
      </c>
      <c r="E54" s="29">
        <f>Age!E53</f>
        <v>0</v>
      </c>
      <c r="F54" s="29">
        <f>Age!F53</f>
        <v>0</v>
      </c>
      <c r="G54" s="29">
        <f>Age!G53</f>
        <v>4</v>
      </c>
      <c r="H54" s="29">
        <f>Age!H53</f>
        <v>6</v>
      </c>
      <c r="I54" s="29">
        <f>Age!I53</f>
        <v>14</v>
      </c>
      <c r="J54" s="29">
        <f>Age!J53</f>
        <v>25</v>
      </c>
      <c r="K54" s="29">
        <f>Age!K53</f>
        <v>49</v>
      </c>
      <c r="L54" s="36">
        <f t="shared" si="2"/>
        <v>4</v>
      </c>
      <c r="M54" s="31">
        <f t="shared" si="3"/>
        <v>0</v>
      </c>
      <c r="N54" s="31">
        <f t="shared" si="4"/>
        <v>0</v>
      </c>
      <c r="O54" s="31">
        <f t="shared" si="5"/>
        <v>0</v>
      </c>
      <c r="P54" s="31">
        <f t="shared" si="6"/>
        <v>0</v>
      </c>
      <c r="Q54" s="31">
        <f t="shared" si="7"/>
        <v>8.1632653061224492</v>
      </c>
      <c r="R54" s="31">
        <f t="shared" si="8"/>
        <v>12.244897959183673</v>
      </c>
      <c r="S54" s="31">
        <f t="shared" si="9"/>
        <v>28.571428571428569</v>
      </c>
      <c r="T54" s="31">
        <f t="shared" si="10"/>
        <v>51.020408163265309</v>
      </c>
      <c r="U54" s="31">
        <f t="shared" si="11"/>
        <v>100</v>
      </c>
      <c r="V54" s="37">
        <f t="shared" si="12"/>
        <v>8.1632653061224492</v>
      </c>
      <c r="W54" s="16">
        <f>'Marital Status'!H52</f>
        <v>48.148148148148145</v>
      </c>
      <c r="X54" s="16">
        <f>'Marital Status'!I52</f>
        <v>51.851851851851855</v>
      </c>
      <c r="Y54" s="19">
        <f>'Relationship in Household'!C52</f>
        <v>53.061224489795919</v>
      </c>
      <c r="Z54" s="19">
        <f>'Relationship in Household'!D52</f>
        <v>38.775510204081634</v>
      </c>
      <c r="AA54" s="19">
        <f>'Relationship in Household'!E52</f>
        <v>0</v>
      </c>
      <c r="AB54" s="19">
        <f>'Relationship in Household'!F52</f>
        <v>0</v>
      </c>
      <c r="AC54" s="19">
        <f>'Housing Tenure'!C52</f>
        <v>42.452830188679243</v>
      </c>
      <c r="AD54" s="19">
        <f>'Housing Tenure'!D52</f>
        <v>57.547169811320757</v>
      </c>
      <c r="AE54" s="16">
        <f>Education!F52</f>
        <v>26.415094339622641</v>
      </c>
      <c r="AF54" s="16">
        <f>'Labour force status'!F52</f>
        <v>70.175438596491219</v>
      </c>
      <c r="AG54" s="19">
        <f>Incomes!C52</f>
        <v>477.27272727272725</v>
      </c>
      <c r="AH54" s="16">
        <f>'English fluency'!C52</f>
        <v>0</v>
      </c>
      <c r="AI54" s="16">
        <f>'Indigenous Status'!F52</f>
        <v>12.727272727272727</v>
      </c>
      <c r="AJ54" s="19">
        <f>Religion!J52</f>
        <v>0</v>
      </c>
      <c r="AK54" s="19">
        <f>Religion!K52</f>
        <v>54.022988505747129</v>
      </c>
      <c r="AL54" s="19">
        <f>Religion!L52</f>
        <v>0</v>
      </c>
      <c r="AM54" s="19">
        <f>Religion!M52</f>
        <v>0</v>
      </c>
      <c r="AN54" s="19">
        <f>Religion!N52</f>
        <v>0</v>
      </c>
      <c r="AO54" s="19">
        <f>Religion!O52</f>
        <v>5.7471264367816088</v>
      </c>
      <c r="AP54" s="19">
        <f>Religion!P52</f>
        <v>40.229885057471265</v>
      </c>
      <c r="AQ54" s="43">
        <f>Birthplace!C52</f>
        <v>48</v>
      </c>
      <c r="AR54" s="43">
        <f>Birthplace!D52</f>
        <v>0</v>
      </c>
      <c r="AS54" s="43">
        <f>Birthplace!E52</f>
        <v>0</v>
      </c>
      <c r="AT54" s="43">
        <f>Birthplace!F52</f>
        <v>0</v>
      </c>
      <c r="AU54" s="43">
        <f>Birthplace!G52</f>
        <v>0</v>
      </c>
      <c r="AV54" s="43">
        <f>Birthplace!H52</f>
        <v>0</v>
      </c>
      <c r="AW54" s="43">
        <f>Birthplace!I52</f>
        <v>0</v>
      </c>
      <c r="AX54" s="43">
        <f>Birthplace!J52</f>
        <v>0</v>
      </c>
      <c r="AY54" s="43">
        <f>Birthplace!K52</f>
        <v>3</v>
      </c>
      <c r="AZ54" s="43">
        <f>Birthplace!L52</f>
        <v>0</v>
      </c>
      <c r="BA54" s="43">
        <f>Birthplace!M52</f>
        <v>0</v>
      </c>
      <c r="BB54" s="43">
        <f>Birthplace!N52</f>
        <v>0</v>
      </c>
      <c r="BC54" s="43">
        <f>Birthplace!O52</f>
        <v>0</v>
      </c>
      <c r="BD54" s="43">
        <f>Birthplace!P52</f>
        <v>0</v>
      </c>
      <c r="BE54" s="43">
        <f>Birthplace!Q52</f>
        <v>0</v>
      </c>
      <c r="BF54" s="43">
        <f>Birthplace!R52</f>
        <v>0</v>
      </c>
      <c r="BG54" s="43">
        <f>Birthplace!S52</f>
        <v>0</v>
      </c>
      <c r="BH54" s="43">
        <f>Birthplace!T52</f>
        <v>0</v>
      </c>
      <c r="BI54" s="43">
        <f>Birthplace!U52</f>
        <v>0</v>
      </c>
      <c r="BJ54" s="43">
        <f>Birthplace!V52</f>
        <v>0</v>
      </c>
      <c r="BK54" s="43">
        <v>49</v>
      </c>
      <c r="BL54" s="8">
        <f t="shared" si="13"/>
        <v>97.959183673469383</v>
      </c>
      <c r="BM54" s="8">
        <f t="shared" si="14"/>
        <v>0</v>
      </c>
      <c r="BN54" s="8">
        <f t="shared" si="15"/>
        <v>0</v>
      </c>
      <c r="BO54" s="8">
        <f t="shared" si="16"/>
        <v>0</v>
      </c>
      <c r="BP54" s="8">
        <f t="shared" si="17"/>
        <v>0</v>
      </c>
      <c r="BQ54" s="8">
        <f t="shared" si="18"/>
        <v>0</v>
      </c>
      <c r="BR54" s="8">
        <f t="shared" si="19"/>
        <v>0</v>
      </c>
      <c r="BS54" s="8">
        <f t="shared" si="20"/>
        <v>0</v>
      </c>
      <c r="BT54" s="8">
        <f t="shared" si="21"/>
        <v>6.1224489795918364</v>
      </c>
      <c r="BU54" s="8">
        <f t="shared" si="22"/>
        <v>0</v>
      </c>
      <c r="BV54" s="8">
        <f t="shared" si="23"/>
        <v>0</v>
      </c>
      <c r="BW54" s="8">
        <f t="shared" si="24"/>
        <v>0</v>
      </c>
      <c r="BX54" s="8">
        <f t="shared" si="25"/>
        <v>0</v>
      </c>
      <c r="BY54" s="8">
        <f t="shared" si="26"/>
        <v>0</v>
      </c>
      <c r="BZ54" s="8">
        <f t="shared" si="27"/>
        <v>0</v>
      </c>
      <c r="CA54" s="8">
        <f t="shared" si="28"/>
        <v>0</v>
      </c>
      <c r="CB54" s="8">
        <f t="shared" si="29"/>
        <v>0</v>
      </c>
      <c r="CC54" s="8">
        <f t="shared" si="30"/>
        <v>0</v>
      </c>
      <c r="CD54" s="8">
        <f t="shared" si="31"/>
        <v>0</v>
      </c>
      <c r="CE54" s="8">
        <f t="shared" si="32"/>
        <v>0</v>
      </c>
      <c r="CF54" s="8">
        <v>100</v>
      </c>
    </row>
    <row r="55" spans="1:84" x14ac:dyDescent="0.4">
      <c r="A55" s="38">
        <v>49</v>
      </c>
      <c r="B55" s="29" t="s">
        <v>30</v>
      </c>
      <c r="C55" s="29">
        <f>Age!C54</f>
        <v>0</v>
      </c>
      <c r="D55" s="29">
        <f>Age!D54</f>
        <v>0</v>
      </c>
      <c r="E55" s="29">
        <f>Age!E54</f>
        <v>0</v>
      </c>
      <c r="F55" s="29">
        <f>Age!F54</f>
        <v>3</v>
      </c>
      <c r="G55" s="29">
        <f>Age!G54</f>
        <v>6</v>
      </c>
      <c r="H55" s="29">
        <f>Age!H54</f>
        <v>4</v>
      </c>
      <c r="I55" s="29">
        <f>Age!I54</f>
        <v>14</v>
      </c>
      <c r="J55" s="29">
        <f>Age!J54</f>
        <v>18</v>
      </c>
      <c r="K55" s="29">
        <f>Age!K54</f>
        <v>45</v>
      </c>
      <c r="L55" s="36">
        <f t="shared" si="2"/>
        <v>9</v>
      </c>
      <c r="M55" s="31">
        <f t="shared" si="3"/>
        <v>0</v>
      </c>
      <c r="N55" s="31">
        <f t="shared" si="4"/>
        <v>0</v>
      </c>
      <c r="O55" s="31">
        <f t="shared" si="5"/>
        <v>0</v>
      </c>
      <c r="P55" s="31">
        <f t="shared" si="6"/>
        <v>6.666666666666667</v>
      </c>
      <c r="Q55" s="31">
        <f t="shared" si="7"/>
        <v>13.333333333333334</v>
      </c>
      <c r="R55" s="31">
        <f t="shared" si="8"/>
        <v>8.8888888888888893</v>
      </c>
      <c r="S55" s="31">
        <f t="shared" si="9"/>
        <v>31.111111111111111</v>
      </c>
      <c r="T55" s="31">
        <f t="shared" si="10"/>
        <v>40</v>
      </c>
      <c r="U55" s="31">
        <f t="shared" si="11"/>
        <v>100</v>
      </c>
      <c r="V55" s="37">
        <f t="shared" si="12"/>
        <v>20</v>
      </c>
      <c r="W55" s="16">
        <f>'Marital Status'!H53</f>
        <v>37.5</v>
      </c>
      <c r="X55" s="16">
        <f>'Marital Status'!I53</f>
        <v>62.5</v>
      </c>
      <c r="Y55" s="19">
        <f>'Relationship in Household'!C53</f>
        <v>48.648648648648653</v>
      </c>
      <c r="Z55" s="19">
        <f>'Relationship in Household'!D53</f>
        <v>51.351351351351347</v>
      </c>
      <c r="AA55" s="19">
        <f>'Relationship in Household'!E53</f>
        <v>0</v>
      </c>
      <c r="AB55" s="19">
        <f>'Relationship in Household'!F53</f>
        <v>0</v>
      </c>
      <c r="AC55" s="19">
        <f>'Housing Tenure'!C53</f>
        <v>51.239669421487598</v>
      </c>
      <c r="AD55" s="19">
        <f>'Housing Tenure'!D53</f>
        <v>46.831955922865014</v>
      </c>
      <c r="AE55" s="16">
        <f>Education!F53</f>
        <v>10.810810810810811</v>
      </c>
      <c r="AF55" s="16">
        <f>'Labour force status'!F53</f>
        <v>72.5</v>
      </c>
      <c r="AG55" s="19">
        <f>Incomes!C53</f>
        <v>532.14285714285711</v>
      </c>
      <c r="AH55" s="16">
        <f>'English fluency'!C53</f>
        <v>7.8947368421052628</v>
      </c>
      <c r="AI55" s="16">
        <f>'Indigenous Status'!F53</f>
        <v>0</v>
      </c>
      <c r="AJ55" s="19">
        <f>Religion!J53</f>
        <v>8.1395348837209305</v>
      </c>
      <c r="AK55" s="19">
        <f>Religion!K53</f>
        <v>52.325581395348841</v>
      </c>
      <c r="AL55" s="19">
        <f>Religion!L53</f>
        <v>3.4883720930232558</v>
      </c>
      <c r="AM55" s="19">
        <f>Religion!M53</f>
        <v>3.4883720930232558</v>
      </c>
      <c r="AN55" s="19">
        <f>Religion!N53</f>
        <v>0</v>
      </c>
      <c r="AO55" s="19">
        <f>Religion!O53</f>
        <v>3.4883720930232558</v>
      </c>
      <c r="AP55" s="19">
        <f>Religion!P53</f>
        <v>29.069767441860467</v>
      </c>
      <c r="AQ55" s="43">
        <f>Birthplace!C53</f>
        <v>19</v>
      </c>
      <c r="AR55" s="43">
        <f>Birthplace!D53</f>
        <v>6</v>
      </c>
      <c r="AS55" s="43">
        <f>Birthplace!E53</f>
        <v>3</v>
      </c>
      <c r="AT55" s="43">
        <f>Birthplace!F53</f>
        <v>0</v>
      </c>
      <c r="AU55" s="43">
        <f>Birthplace!G53</f>
        <v>0</v>
      </c>
      <c r="AV55" s="43">
        <f>Birthplace!H53</f>
        <v>0</v>
      </c>
      <c r="AW55" s="43">
        <f>Birthplace!I53</f>
        <v>0</v>
      </c>
      <c r="AX55" s="43">
        <f>Birthplace!J53</f>
        <v>0</v>
      </c>
      <c r="AY55" s="43">
        <f>Birthplace!K53</f>
        <v>0</v>
      </c>
      <c r="AZ55" s="43">
        <f>Birthplace!L53</f>
        <v>0</v>
      </c>
      <c r="BA55" s="43">
        <f>Birthplace!M53</f>
        <v>0</v>
      </c>
      <c r="BB55" s="43">
        <f>Birthplace!N53</f>
        <v>0</v>
      </c>
      <c r="BC55" s="43">
        <f>Birthplace!O53</f>
        <v>0</v>
      </c>
      <c r="BD55" s="43">
        <f>Birthplace!P53</f>
        <v>6</v>
      </c>
      <c r="BE55" s="43">
        <f>Birthplace!Q53</f>
        <v>0</v>
      </c>
      <c r="BF55" s="43">
        <f>Birthplace!R53</f>
        <v>0</v>
      </c>
      <c r="BG55" s="43">
        <f>Birthplace!S53</f>
        <v>0</v>
      </c>
      <c r="BH55" s="43">
        <f>Birthplace!T53</f>
        <v>0</v>
      </c>
      <c r="BI55" s="43">
        <f>Birthplace!U53</f>
        <v>0</v>
      </c>
      <c r="BJ55" s="43">
        <f>Birthplace!V53</f>
        <v>0</v>
      </c>
      <c r="BK55" s="43">
        <v>45</v>
      </c>
      <c r="BL55" s="8">
        <f t="shared" si="13"/>
        <v>42.222222222222221</v>
      </c>
      <c r="BM55" s="8">
        <f t="shared" si="14"/>
        <v>13.333333333333334</v>
      </c>
      <c r="BN55" s="8">
        <f t="shared" si="15"/>
        <v>6.666666666666667</v>
      </c>
      <c r="BO55" s="8">
        <f t="shared" si="16"/>
        <v>0</v>
      </c>
      <c r="BP55" s="8">
        <f t="shared" si="17"/>
        <v>0</v>
      </c>
      <c r="BQ55" s="8">
        <f t="shared" si="18"/>
        <v>0</v>
      </c>
      <c r="BR55" s="8">
        <f t="shared" si="19"/>
        <v>0</v>
      </c>
      <c r="BS55" s="8">
        <f t="shared" si="20"/>
        <v>0</v>
      </c>
      <c r="BT55" s="8">
        <f t="shared" si="21"/>
        <v>0</v>
      </c>
      <c r="BU55" s="8">
        <f t="shared" si="22"/>
        <v>0</v>
      </c>
      <c r="BV55" s="8">
        <f t="shared" si="23"/>
        <v>0</v>
      </c>
      <c r="BW55" s="8">
        <f t="shared" si="24"/>
        <v>0</v>
      </c>
      <c r="BX55" s="8">
        <f t="shared" si="25"/>
        <v>0</v>
      </c>
      <c r="BY55" s="8">
        <f t="shared" si="26"/>
        <v>13.333333333333334</v>
      </c>
      <c r="BZ55" s="8">
        <f t="shared" si="27"/>
        <v>0</v>
      </c>
      <c r="CA55" s="8">
        <f t="shared" si="28"/>
        <v>0</v>
      </c>
      <c r="CB55" s="8">
        <f t="shared" si="29"/>
        <v>0</v>
      </c>
      <c r="CC55" s="8">
        <f t="shared" si="30"/>
        <v>0</v>
      </c>
      <c r="CD55" s="8">
        <f t="shared" si="31"/>
        <v>0</v>
      </c>
      <c r="CE55" s="8">
        <f t="shared" si="32"/>
        <v>0</v>
      </c>
      <c r="CF55" s="8">
        <v>100</v>
      </c>
    </row>
    <row r="56" spans="1:84" x14ac:dyDescent="0.4">
      <c r="A56" s="38">
        <v>50</v>
      </c>
      <c r="B56" s="29" t="s">
        <v>31</v>
      </c>
      <c r="C56" s="29">
        <f>Age!C55</f>
        <v>0</v>
      </c>
      <c r="D56" s="29">
        <f>Age!D55</f>
        <v>0</v>
      </c>
      <c r="E56" s="29">
        <f>Age!E55</f>
        <v>0</v>
      </c>
      <c r="F56" s="29">
        <f>Age!F55</f>
        <v>0</v>
      </c>
      <c r="G56" s="29">
        <f>Age!G55</f>
        <v>0</v>
      </c>
      <c r="H56" s="29">
        <f>Age!H55</f>
        <v>0</v>
      </c>
      <c r="I56" s="29">
        <f>Age!I55</f>
        <v>14</v>
      </c>
      <c r="J56" s="29">
        <f>Age!J55</f>
        <v>3</v>
      </c>
      <c r="K56" s="29">
        <f>Age!K55</f>
        <v>17</v>
      </c>
      <c r="L56" s="36">
        <f t="shared" si="2"/>
        <v>0</v>
      </c>
      <c r="M56" s="31">
        <f t="shared" si="3"/>
        <v>0</v>
      </c>
      <c r="N56" s="31">
        <f t="shared" si="4"/>
        <v>0</v>
      </c>
      <c r="O56" s="31">
        <f t="shared" si="5"/>
        <v>0</v>
      </c>
      <c r="P56" s="31">
        <f t="shared" si="6"/>
        <v>0</v>
      </c>
      <c r="Q56" s="31">
        <f t="shared" si="7"/>
        <v>0</v>
      </c>
      <c r="R56" s="31">
        <f t="shared" si="8"/>
        <v>0</v>
      </c>
      <c r="S56" s="31">
        <f t="shared" si="9"/>
        <v>82.35294117647058</v>
      </c>
      <c r="T56" s="31">
        <f t="shared" si="10"/>
        <v>17.647058823529413</v>
      </c>
      <c r="U56" s="31">
        <f t="shared" si="11"/>
        <v>100</v>
      </c>
      <c r="V56" s="37">
        <f t="shared" si="12"/>
        <v>0</v>
      </c>
      <c r="W56" s="16">
        <f>'Marital Status'!H54</f>
        <v>55.555555555555557</v>
      </c>
      <c r="X56" s="16">
        <f>'Marital Status'!I54</f>
        <v>44.444444444444443</v>
      </c>
      <c r="Y56" s="19">
        <f>'Relationship in Household'!C54</f>
        <v>50</v>
      </c>
      <c r="Z56" s="19">
        <f>'Relationship in Household'!D54</f>
        <v>50</v>
      </c>
      <c r="AA56" s="19">
        <f>'Relationship in Household'!E54</f>
        <v>0</v>
      </c>
      <c r="AB56" s="19">
        <f>'Relationship in Household'!F54</f>
        <v>0</v>
      </c>
      <c r="AC56" s="19">
        <f>'Housing Tenure'!C54</f>
        <v>60.337552742616026</v>
      </c>
      <c r="AD56" s="19">
        <f>'Housing Tenure'!D54</f>
        <v>38.396624472573833</v>
      </c>
      <c r="AE56" s="16">
        <f>Education!F54</f>
        <v>36.363636363636367</v>
      </c>
      <c r="AF56" s="16">
        <f>'Labour force status'!F54</f>
        <v>69.230769230769226</v>
      </c>
      <c r="AG56" s="19">
        <f>Incomes!C54</f>
        <v>416.66666666666669</v>
      </c>
      <c r="AH56" s="16">
        <f>'English fluency'!C54</f>
        <v>12.5</v>
      </c>
      <c r="AI56" s="16">
        <f>'Indigenous Status'!F54</f>
        <v>0</v>
      </c>
      <c r="AJ56" s="19">
        <f>Religion!J54</f>
        <v>9.8039215686274517</v>
      </c>
      <c r="AK56" s="19">
        <f>Religion!K54</f>
        <v>58.82352941176471</v>
      </c>
      <c r="AL56" s="19">
        <f>Religion!L54</f>
        <v>0</v>
      </c>
      <c r="AM56" s="19">
        <f>Religion!M54</f>
        <v>17.647058823529413</v>
      </c>
      <c r="AN56" s="19">
        <f>Religion!N54</f>
        <v>0</v>
      </c>
      <c r="AO56" s="19">
        <f>Religion!O54</f>
        <v>0</v>
      </c>
      <c r="AP56" s="19">
        <f>Religion!P54</f>
        <v>13.725490196078432</v>
      </c>
      <c r="AQ56" s="43">
        <f>Birthplace!C54</f>
        <v>13</v>
      </c>
      <c r="AR56" s="43">
        <f>Birthplace!D54</f>
        <v>0</v>
      </c>
      <c r="AS56" s="43">
        <f>Birthplace!E54</f>
        <v>0</v>
      </c>
      <c r="AT56" s="43">
        <f>Birthplace!F54</f>
        <v>0</v>
      </c>
      <c r="AU56" s="43">
        <f>Birthplace!G54</f>
        <v>0</v>
      </c>
      <c r="AV56" s="43">
        <f>Birthplace!H54</f>
        <v>0</v>
      </c>
      <c r="AW56" s="43">
        <f>Birthplace!I54</f>
        <v>0</v>
      </c>
      <c r="AX56" s="43">
        <f>Birthplace!J54</f>
        <v>0</v>
      </c>
      <c r="AY56" s="43">
        <f>Birthplace!K54</f>
        <v>0</v>
      </c>
      <c r="AZ56" s="43">
        <f>Birthplace!L54</f>
        <v>0</v>
      </c>
      <c r="BA56" s="43">
        <f>Birthplace!M54</f>
        <v>0</v>
      </c>
      <c r="BB56" s="43">
        <f>Birthplace!N54</f>
        <v>0</v>
      </c>
      <c r="BC56" s="43">
        <f>Birthplace!O54</f>
        <v>0</v>
      </c>
      <c r="BD56" s="43">
        <f>Birthplace!P54</f>
        <v>0</v>
      </c>
      <c r="BE56" s="43">
        <f>Birthplace!Q54</f>
        <v>0</v>
      </c>
      <c r="BF56" s="43">
        <f>Birthplace!R54</f>
        <v>0</v>
      </c>
      <c r="BG56" s="43">
        <f>Birthplace!S54</f>
        <v>0</v>
      </c>
      <c r="BH56" s="43">
        <f>Birthplace!T54</f>
        <v>0</v>
      </c>
      <c r="BI56" s="43">
        <f>Birthplace!U54</f>
        <v>0</v>
      </c>
      <c r="BJ56" s="43">
        <f>Birthplace!V54</f>
        <v>0</v>
      </c>
      <c r="BK56" s="43">
        <v>17</v>
      </c>
      <c r="BL56" s="8">
        <f t="shared" si="13"/>
        <v>76.470588235294116</v>
      </c>
      <c r="BM56" s="8">
        <f t="shared" si="14"/>
        <v>0</v>
      </c>
      <c r="BN56" s="8">
        <f t="shared" si="15"/>
        <v>0</v>
      </c>
      <c r="BO56" s="8">
        <f t="shared" si="16"/>
        <v>0</v>
      </c>
      <c r="BP56" s="8">
        <f t="shared" si="17"/>
        <v>0</v>
      </c>
      <c r="BQ56" s="8">
        <f t="shared" si="18"/>
        <v>0</v>
      </c>
      <c r="BR56" s="8">
        <f t="shared" si="19"/>
        <v>0</v>
      </c>
      <c r="BS56" s="8">
        <f t="shared" si="20"/>
        <v>0</v>
      </c>
      <c r="BT56" s="8">
        <f t="shared" si="21"/>
        <v>0</v>
      </c>
      <c r="BU56" s="8">
        <f t="shared" si="22"/>
        <v>0</v>
      </c>
      <c r="BV56" s="8">
        <f t="shared" si="23"/>
        <v>0</v>
      </c>
      <c r="BW56" s="8">
        <f t="shared" si="24"/>
        <v>0</v>
      </c>
      <c r="BX56" s="8">
        <f t="shared" si="25"/>
        <v>0</v>
      </c>
      <c r="BY56" s="8">
        <f t="shared" si="26"/>
        <v>0</v>
      </c>
      <c r="BZ56" s="8">
        <f t="shared" si="27"/>
        <v>0</v>
      </c>
      <c r="CA56" s="8">
        <f t="shared" si="28"/>
        <v>0</v>
      </c>
      <c r="CB56" s="8">
        <f t="shared" si="29"/>
        <v>0</v>
      </c>
      <c r="CC56" s="8">
        <f t="shared" si="30"/>
        <v>0</v>
      </c>
      <c r="CD56" s="8">
        <f t="shared" si="31"/>
        <v>0</v>
      </c>
      <c r="CE56" s="8">
        <f t="shared" si="32"/>
        <v>0</v>
      </c>
      <c r="CF56" s="8">
        <v>100</v>
      </c>
    </row>
    <row r="57" spans="1:84" x14ac:dyDescent="0.4">
      <c r="A57" s="38">
        <v>51</v>
      </c>
      <c r="B57" s="29" t="s">
        <v>69</v>
      </c>
      <c r="C57" s="29">
        <f>Age!C56</f>
        <v>0</v>
      </c>
      <c r="D57" s="29">
        <f>Age!D56</f>
        <v>0</v>
      </c>
      <c r="E57" s="29">
        <f>Age!E56</f>
        <v>0</v>
      </c>
      <c r="F57" s="29">
        <f>Age!F56</f>
        <v>3</v>
      </c>
      <c r="G57" s="29">
        <f>Age!G56</f>
        <v>0</v>
      </c>
      <c r="H57" s="29">
        <f>Age!H56</f>
        <v>3</v>
      </c>
      <c r="I57" s="29">
        <f>Age!I56</f>
        <v>4</v>
      </c>
      <c r="J57" s="29">
        <f>Age!J56</f>
        <v>9</v>
      </c>
      <c r="K57" s="29">
        <f>Age!K56</f>
        <v>19</v>
      </c>
      <c r="L57" s="36">
        <f t="shared" si="2"/>
        <v>3</v>
      </c>
      <c r="M57" s="31">
        <f t="shared" si="3"/>
        <v>0</v>
      </c>
      <c r="N57" s="31">
        <f t="shared" si="4"/>
        <v>0</v>
      </c>
      <c r="O57" s="31">
        <f t="shared" si="5"/>
        <v>0</v>
      </c>
      <c r="P57" s="31">
        <f t="shared" si="6"/>
        <v>15.789473684210526</v>
      </c>
      <c r="Q57" s="31">
        <f t="shared" si="7"/>
        <v>0</v>
      </c>
      <c r="R57" s="31">
        <f t="shared" si="8"/>
        <v>15.789473684210526</v>
      </c>
      <c r="S57" s="31">
        <f t="shared" si="9"/>
        <v>21.052631578947366</v>
      </c>
      <c r="T57" s="31">
        <f t="shared" si="10"/>
        <v>47.368421052631575</v>
      </c>
      <c r="U57" s="31">
        <f t="shared" si="11"/>
        <v>100</v>
      </c>
      <c r="V57" s="37">
        <f t="shared" si="12"/>
        <v>15.789473684210526</v>
      </c>
      <c r="W57" s="16">
        <f>'Marital Status'!H55</f>
        <v>58.333333333333336</v>
      </c>
      <c r="X57" s="16">
        <f>'Marital Status'!I55</f>
        <v>41.666666666666664</v>
      </c>
      <c r="Y57" s="19">
        <f>'Relationship in Household'!C55</f>
        <v>50</v>
      </c>
      <c r="Z57" s="19">
        <f>'Relationship in Household'!D55</f>
        <v>28.571428571428569</v>
      </c>
      <c r="AA57" s="19">
        <f>'Relationship in Household'!E55</f>
        <v>0</v>
      </c>
      <c r="AB57" s="19">
        <f>'Relationship in Household'!F55</f>
        <v>21.428571428571427</v>
      </c>
      <c r="AC57" s="19">
        <f>'Housing Tenure'!C55</f>
        <v>66.666666666666657</v>
      </c>
      <c r="AD57" s="19">
        <f>'Housing Tenure'!D55</f>
        <v>29.333333333333332</v>
      </c>
      <c r="AE57" s="16">
        <f>Education!F55</f>
        <v>38.888888888888893</v>
      </c>
      <c r="AF57" s="16">
        <f>'Labour force status'!F55</f>
        <v>52.631578947368418</v>
      </c>
      <c r="AG57" s="19">
        <f>Incomes!C55</f>
        <v>500</v>
      </c>
      <c r="AH57" s="16">
        <f>'English fluency'!C55</f>
        <v>0</v>
      </c>
      <c r="AI57" s="16">
        <f>'Indigenous Status'!F55</f>
        <v>0</v>
      </c>
      <c r="AJ57" s="19">
        <f>Religion!J55</f>
        <v>0</v>
      </c>
      <c r="AK57" s="19">
        <f>Religion!K55</f>
        <v>48.936170212765958</v>
      </c>
      <c r="AL57" s="19">
        <f>Religion!L55</f>
        <v>0</v>
      </c>
      <c r="AM57" s="19">
        <f>Religion!M55</f>
        <v>0</v>
      </c>
      <c r="AN57" s="19">
        <f>Religion!N55</f>
        <v>0</v>
      </c>
      <c r="AO57" s="19">
        <f>Religion!O55</f>
        <v>0</v>
      </c>
      <c r="AP57" s="19">
        <f>Religion!P55</f>
        <v>51.063829787234042</v>
      </c>
      <c r="AQ57" s="43">
        <f>Birthplace!C55</f>
        <v>15</v>
      </c>
      <c r="AR57" s="43">
        <f>Birthplace!D55</f>
        <v>0</v>
      </c>
      <c r="AS57" s="43">
        <f>Birthplace!E55</f>
        <v>0</v>
      </c>
      <c r="AT57" s="43">
        <f>Birthplace!F55</f>
        <v>0</v>
      </c>
      <c r="AU57" s="43">
        <f>Birthplace!G55</f>
        <v>0</v>
      </c>
      <c r="AV57" s="43">
        <f>Birthplace!H55</f>
        <v>0</v>
      </c>
      <c r="AW57" s="43">
        <f>Birthplace!I55</f>
        <v>0</v>
      </c>
      <c r="AX57" s="43">
        <f>Birthplace!J55</f>
        <v>0</v>
      </c>
      <c r="AY57" s="43">
        <f>Birthplace!K55</f>
        <v>0</v>
      </c>
      <c r="AZ57" s="43">
        <f>Birthplace!L55</f>
        <v>0</v>
      </c>
      <c r="BA57" s="43">
        <f>Birthplace!M55</f>
        <v>0</v>
      </c>
      <c r="BB57" s="43">
        <f>Birthplace!N55</f>
        <v>0</v>
      </c>
      <c r="BC57" s="43">
        <f>Birthplace!O55</f>
        <v>0</v>
      </c>
      <c r="BD57" s="43">
        <f>Birthplace!P55</f>
        <v>0</v>
      </c>
      <c r="BE57" s="43">
        <f>Birthplace!Q55</f>
        <v>0</v>
      </c>
      <c r="BF57" s="43">
        <f>Birthplace!R55</f>
        <v>0</v>
      </c>
      <c r="BG57" s="43">
        <f>Birthplace!S55</f>
        <v>0</v>
      </c>
      <c r="BH57" s="43">
        <f>Birthplace!T55</f>
        <v>0</v>
      </c>
      <c r="BI57" s="43">
        <f>Birthplace!U55</f>
        <v>0</v>
      </c>
      <c r="BJ57" s="43">
        <f>Birthplace!V55</f>
        <v>0</v>
      </c>
      <c r="BK57" s="43">
        <v>19</v>
      </c>
      <c r="BL57" s="8">
        <f t="shared" si="13"/>
        <v>78.94736842105263</v>
      </c>
      <c r="BM57" s="8">
        <f t="shared" si="14"/>
        <v>0</v>
      </c>
      <c r="BN57" s="8">
        <f t="shared" si="15"/>
        <v>0</v>
      </c>
      <c r="BO57" s="8">
        <f t="shared" si="16"/>
        <v>0</v>
      </c>
      <c r="BP57" s="8">
        <f t="shared" si="17"/>
        <v>0</v>
      </c>
      <c r="BQ57" s="8">
        <f t="shared" si="18"/>
        <v>0</v>
      </c>
      <c r="BR57" s="8">
        <f t="shared" si="19"/>
        <v>0</v>
      </c>
      <c r="BS57" s="8">
        <f t="shared" si="20"/>
        <v>0</v>
      </c>
      <c r="BT57" s="8">
        <f t="shared" si="21"/>
        <v>0</v>
      </c>
      <c r="BU57" s="8">
        <f t="shared" si="22"/>
        <v>0</v>
      </c>
      <c r="BV57" s="8">
        <f t="shared" si="23"/>
        <v>0</v>
      </c>
      <c r="BW57" s="8">
        <f t="shared" si="24"/>
        <v>0</v>
      </c>
      <c r="BX57" s="8">
        <f t="shared" si="25"/>
        <v>0</v>
      </c>
      <c r="BY57" s="8">
        <f t="shared" si="26"/>
        <v>0</v>
      </c>
      <c r="BZ57" s="8">
        <f t="shared" si="27"/>
        <v>0</v>
      </c>
      <c r="CA57" s="8">
        <f t="shared" si="28"/>
        <v>0</v>
      </c>
      <c r="CB57" s="8">
        <f t="shared" si="29"/>
        <v>0</v>
      </c>
      <c r="CC57" s="8">
        <f t="shared" si="30"/>
        <v>0</v>
      </c>
      <c r="CD57" s="8">
        <f t="shared" si="31"/>
        <v>0</v>
      </c>
      <c r="CE57" s="8">
        <f t="shared" si="32"/>
        <v>0</v>
      </c>
      <c r="CF57" s="8">
        <v>100</v>
      </c>
    </row>
    <row r="58" spans="1:84" x14ac:dyDescent="0.4">
      <c r="A58" s="38">
        <v>52</v>
      </c>
      <c r="B58" s="29" t="s">
        <v>32</v>
      </c>
      <c r="C58" s="29">
        <f>Age!C57</f>
        <v>0</v>
      </c>
      <c r="D58" s="29">
        <f>Age!D57</f>
        <v>0</v>
      </c>
      <c r="E58" s="29">
        <f>Age!E57</f>
        <v>0</v>
      </c>
      <c r="F58" s="29">
        <f>Age!F57</f>
        <v>0</v>
      </c>
      <c r="G58" s="29">
        <f>Age!G57</f>
        <v>0</v>
      </c>
      <c r="H58" s="29">
        <f>Age!H57</f>
        <v>18</v>
      </c>
      <c r="I58" s="29">
        <f>Age!I57</f>
        <v>17</v>
      </c>
      <c r="J58" s="29">
        <f>Age!J57</f>
        <v>25</v>
      </c>
      <c r="K58" s="29">
        <f>Age!K57</f>
        <v>60</v>
      </c>
      <c r="L58" s="36">
        <f t="shared" si="2"/>
        <v>0</v>
      </c>
      <c r="M58" s="31">
        <f t="shared" si="3"/>
        <v>0</v>
      </c>
      <c r="N58" s="31">
        <f t="shared" si="4"/>
        <v>0</v>
      </c>
      <c r="O58" s="31">
        <f t="shared" si="5"/>
        <v>0</v>
      </c>
      <c r="P58" s="31">
        <f t="shared" si="6"/>
        <v>0</v>
      </c>
      <c r="Q58" s="31">
        <f t="shared" si="7"/>
        <v>0</v>
      </c>
      <c r="R58" s="31">
        <f t="shared" si="8"/>
        <v>30</v>
      </c>
      <c r="S58" s="31">
        <f t="shared" si="9"/>
        <v>28.333333333333332</v>
      </c>
      <c r="T58" s="31">
        <f t="shared" si="10"/>
        <v>41.666666666666671</v>
      </c>
      <c r="U58" s="31">
        <f t="shared" si="11"/>
        <v>100</v>
      </c>
      <c r="V58" s="37">
        <f t="shared" si="12"/>
        <v>0</v>
      </c>
      <c r="W58" s="16">
        <f>'Marital Status'!H56</f>
        <v>50</v>
      </c>
      <c r="X58" s="16">
        <f>'Marital Status'!I56</f>
        <v>50</v>
      </c>
      <c r="Y58" s="19">
        <f>'Relationship in Household'!C56</f>
        <v>50</v>
      </c>
      <c r="Z58" s="19">
        <f>'Relationship in Household'!D56</f>
        <v>18.75</v>
      </c>
      <c r="AA58" s="19">
        <f>'Relationship in Household'!E56</f>
        <v>6.25</v>
      </c>
      <c r="AB58" s="19">
        <f>'Relationship in Household'!F56</f>
        <v>7.8125</v>
      </c>
      <c r="AC58" s="19">
        <f>'Housing Tenure'!C56</f>
        <v>42.091152815013402</v>
      </c>
      <c r="AD58" s="19">
        <f>'Housing Tenure'!D56</f>
        <v>56.03217158176944</v>
      </c>
      <c r="AE58" s="16">
        <f>Education!F56</f>
        <v>37.096774193548384</v>
      </c>
      <c r="AF58" s="16">
        <f>'Labour force status'!F56</f>
        <v>83.333333333333343</v>
      </c>
      <c r="AG58" s="19">
        <f>Incomes!C56</f>
        <v>316.66666666666669</v>
      </c>
      <c r="AH58" s="16">
        <f>'English fluency'!C56</f>
        <v>13.636363636363635</v>
      </c>
      <c r="AI58" s="16">
        <f>'Indigenous Status'!F56</f>
        <v>9.375</v>
      </c>
      <c r="AJ58" s="19">
        <f>Religion!J56</f>
        <v>0</v>
      </c>
      <c r="AK58" s="19">
        <f>Religion!K56</f>
        <v>34</v>
      </c>
      <c r="AL58" s="19">
        <f>Religion!L56</f>
        <v>0</v>
      </c>
      <c r="AM58" s="19">
        <f>Religion!M56</f>
        <v>51.333333333333329</v>
      </c>
      <c r="AN58" s="19">
        <f>Religion!N56</f>
        <v>0</v>
      </c>
      <c r="AO58" s="19">
        <f>Religion!O56</f>
        <v>6</v>
      </c>
      <c r="AP58" s="19">
        <f>Religion!P56</f>
        <v>8.6666666666666679</v>
      </c>
      <c r="AQ58" s="43">
        <f>Birthplace!C56</f>
        <v>35</v>
      </c>
      <c r="AR58" s="43">
        <f>Birthplace!D56</f>
        <v>0</v>
      </c>
      <c r="AS58" s="43">
        <f>Birthplace!E56</f>
        <v>3</v>
      </c>
      <c r="AT58" s="43">
        <f>Birthplace!F56</f>
        <v>0</v>
      </c>
      <c r="AU58" s="43">
        <f>Birthplace!G56</f>
        <v>10</v>
      </c>
      <c r="AV58" s="43">
        <f>Birthplace!H56</f>
        <v>0</v>
      </c>
      <c r="AW58" s="43">
        <f>Birthplace!I56</f>
        <v>4</v>
      </c>
      <c r="AX58" s="43">
        <f>Birthplace!J56</f>
        <v>0</v>
      </c>
      <c r="AY58" s="43">
        <f>Birthplace!K56</f>
        <v>0</v>
      </c>
      <c r="AZ58" s="43">
        <f>Birthplace!L56</f>
        <v>0</v>
      </c>
      <c r="BA58" s="43">
        <f>Birthplace!M56</f>
        <v>5</v>
      </c>
      <c r="BB58" s="43">
        <f>Birthplace!N56</f>
        <v>0</v>
      </c>
      <c r="BC58" s="43">
        <f>Birthplace!O56</f>
        <v>0</v>
      </c>
      <c r="BD58" s="43">
        <f>Birthplace!P56</f>
        <v>0</v>
      </c>
      <c r="BE58" s="43">
        <f>Birthplace!Q56</f>
        <v>0</v>
      </c>
      <c r="BF58" s="43">
        <f>Birthplace!R56</f>
        <v>0</v>
      </c>
      <c r="BG58" s="43">
        <f>Birthplace!S56</f>
        <v>0</v>
      </c>
      <c r="BH58" s="43">
        <f>Birthplace!T56</f>
        <v>0</v>
      </c>
      <c r="BI58" s="43">
        <f>Birthplace!U56</f>
        <v>0</v>
      </c>
      <c r="BJ58" s="43">
        <f>Birthplace!V56</f>
        <v>0</v>
      </c>
      <c r="BK58" s="43">
        <v>60</v>
      </c>
      <c r="BL58" s="8">
        <f t="shared" si="13"/>
        <v>58.333333333333336</v>
      </c>
      <c r="BM58" s="8">
        <f t="shared" si="14"/>
        <v>0</v>
      </c>
      <c r="BN58" s="8">
        <f t="shared" si="15"/>
        <v>5</v>
      </c>
      <c r="BO58" s="8">
        <f t="shared" si="16"/>
        <v>0</v>
      </c>
      <c r="BP58" s="8">
        <f t="shared" si="17"/>
        <v>16.666666666666664</v>
      </c>
      <c r="BQ58" s="8">
        <f t="shared" si="18"/>
        <v>0</v>
      </c>
      <c r="BR58" s="8">
        <f t="shared" si="19"/>
        <v>6.666666666666667</v>
      </c>
      <c r="BS58" s="8">
        <f t="shared" si="20"/>
        <v>0</v>
      </c>
      <c r="BT58" s="8">
        <f t="shared" si="21"/>
        <v>0</v>
      </c>
      <c r="BU58" s="8">
        <f t="shared" si="22"/>
        <v>0</v>
      </c>
      <c r="BV58" s="8">
        <f t="shared" si="23"/>
        <v>8.3333333333333321</v>
      </c>
      <c r="BW58" s="8">
        <f t="shared" si="24"/>
        <v>0</v>
      </c>
      <c r="BX58" s="8">
        <f t="shared" si="25"/>
        <v>0</v>
      </c>
      <c r="BY58" s="8">
        <f t="shared" si="26"/>
        <v>0</v>
      </c>
      <c r="BZ58" s="8">
        <f t="shared" si="27"/>
        <v>0</v>
      </c>
      <c r="CA58" s="8">
        <f t="shared" si="28"/>
        <v>0</v>
      </c>
      <c r="CB58" s="8">
        <f t="shared" si="29"/>
        <v>0</v>
      </c>
      <c r="CC58" s="8">
        <f t="shared" si="30"/>
        <v>0</v>
      </c>
      <c r="CD58" s="8">
        <f t="shared" si="31"/>
        <v>0</v>
      </c>
      <c r="CE58" s="8">
        <f t="shared" si="32"/>
        <v>0</v>
      </c>
      <c r="CF58" s="8">
        <v>100</v>
      </c>
    </row>
    <row r="59" spans="1:84" x14ac:dyDescent="0.4">
      <c r="A59" s="38">
        <v>53</v>
      </c>
      <c r="B59" s="29" t="s">
        <v>70</v>
      </c>
      <c r="C59" s="29">
        <f>Age!C58</f>
        <v>0</v>
      </c>
      <c r="D59" s="29">
        <f>Age!D58</f>
        <v>0</v>
      </c>
      <c r="E59" s="29">
        <f>Age!E58</f>
        <v>0</v>
      </c>
      <c r="F59" s="29">
        <f>Age!F58</f>
        <v>9</v>
      </c>
      <c r="G59" s="29">
        <f>Age!G58</f>
        <v>11</v>
      </c>
      <c r="H59" s="29">
        <f>Age!H58</f>
        <v>18</v>
      </c>
      <c r="I59" s="29">
        <f>Age!I58</f>
        <v>22</v>
      </c>
      <c r="J59" s="29">
        <f>Age!J58</f>
        <v>25</v>
      </c>
      <c r="K59" s="29">
        <f>Age!K58</f>
        <v>85</v>
      </c>
      <c r="L59" s="36">
        <f t="shared" si="2"/>
        <v>20</v>
      </c>
      <c r="M59" s="31">
        <f t="shared" si="3"/>
        <v>0</v>
      </c>
      <c r="N59" s="31">
        <f t="shared" si="4"/>
        <v>0</v>
      </c>
      <c r="O59" s="31">
        <f t="shared" si="5"/>
        <v>0</v>
      </c>
      <c r="P59" s="31">
        <f t="shared" si="6"/>
        <v>10.588235294117647</v>
      </c>
      <c r="Q59" s="31">
        <f t="shared" si="7"/>
        <v>12.941176470588237</v>
      </c>
      <c r="R59" s="31">
        <f t="shared" si="8"/>
        <v>21.176470588235293</v>
      </c>
      <c r="S59" s="31">
        <f t="shared" si="9"/>
        <v>25.882352941176475</v>
      </c>
      <c r="T59" s="31">
        <f t="shared" si="10"/>
        <v>29.411764705882355</v>
      </c>
      <c r="U59" s="31">
        <f t="shared" si="11"/>
        <v>100</v>
      </c>
      <c r="V59" s="37">
        <f t="shared" si="12"/>
        <v>23.52941176470588</v>
      </c>
      <c r="W59" s="16">
        <f>'Marital Status'!H57</f>
        <v>49.367088607594937</v>
      </c>
      <c r="X59" s="16">
        <f>'Marital Status'!I57</f>
        <v>50.632911392405063</v>
      </c>
      <c r="Y59" s="19">
        <f>'Relationship in Household'!C57</f>
        <v>54.929577464788736</v>
      </c>
      <c r="Z59" s="19">
        <f>'Relationship in Household'!D57</f>
        <v>45.070422535211272</v>
      </c>
      <c r="AA59" s="19">
        <f>'Relationship in Household'!E57</f>
        <v>0</v>
      </c>
      <c r="AB59" s="19">
        <f>'Relationship in Household'!F57</f>
        <v>0</v>
      </c>
      <c r="AC59" s="19">
        <f>'Housing Tenure'!C57</f>
        <v>64.81481481481481</v>
      </c>
      <c r="AD59" s="19">
        <f>'Housing Tenure'!D57</f>
        <v>33.06878306878307</v>
      </c>
      <c r="AE59" s="16">
        <f>Education!F57</f>
        <v>42.352941176470587</v>
      </c>
      <c r="AF59" s="16">
        <f>'Labour force status'!F57</f>
        <v>67.391304347826093</v>
      </c>
      <c r="AG59" s="19">
        <f>Incomes!C57</f>
        <v>488.46153846153845</v>
      </c>
      <c r="AH59" s="16">
        <f>'English fluency'!C57</f>
        <v>0</v>
      </c>
      <c r="AI59" s="16">
        <f>'Indigenous Status'!F57</f>
        <v>7.3170731707317067</v>
      </c>
      <c r="AJ59" s="19">
        <f>Religion!J57</f>
        <v>0</v>
      </c>
      <c r="AK59" s="19">
        <f>Religion!K57</f>
        <v>50</v>
      </c>
      <c r="AL59" s="19">
        <f>Religion!L57</f>
        <v>0</v>
      </c>
      <c r="AM59" s="19">
        <f>Religion!M57</f>
        <v>0</v>
      </c>
      <c r="AN59" s="19">
        <f>Religion!N57</f>
        <v>0</v>
      </c>
      <c r="AO59" s="19">
        <f>Religion!O57</f>
        <v>0</v>
      </c>
      <c r="AP59" s="19">
        <f>Religion!P57</f>
        <v>50</v>
      </c>
      <c r="AQ59" s="43">
        <f>Birthplace!C57</f>
        <v>80</v>
      </c>
      <c r="AR59" s="43">
        <f>Birthplace!D57</f>
        <v>0</v>
      </c>
      <c r="AS59" s="43">
        <f>Birthplace!E57</f>
        <v>0</v>
      </c>
      <c r="AT59" s="43">
        <f>Birthplace!F57</f>
        <v>0</v>
      </c>
      <c r="AU59" s="43">
        <f>Birthplace!G57</f>
        <v>0</v>
      </c>
      <c r="AV59" s="43">
        <f>Birthplace!H57</f>
        <v>0</v>
      </c>
      <c r="AW59" s="43">
        <f>Birthplace!I57</f>
        <v>0</v>
      </c>
      <c r="AX59" s="43">
        <f>Birthplace!J57</f>
        <v>0</v>
      </c>
      <c r="AY59" s="43">
        <f>Birthplace!K57</f>
        <v>0</v>
      </c>
      <c r="AZ59" s="43">
        <f>Birthplace!L57</f>
        <v>0</v>
      </c>
      <c r="BA59" s="43">
        <f>Birthplace!M57</f>
        <v>0</v>
      </c>
      <c r="BB59" s="43">
        <f>Birthplace!N57</f>
        <v>3</v>
      </c>
      <c r="BC59" s="43">
        <f>Birthplace!O57</f>
        <v>0</v>
      </c>
      <c r="BD59" s="43">
        <f>Birthplace!P57</f>
        <v>0</v>
      </c>
      <c r="BE59" s="43">
        <f>Birthplace!Q57</f>
        <v>0</v>
      </c>
      <c r="BF59" s="43">
        <f>Birthplace!R57</f>
        <v>0</v>
      </c>
      <c r="BG59" s="43">
        <f>Birthplace!S57</f>
        <v>0</v>
      </c>
      <c r="BH59" s="43">
        <f>Birthplace!T57</f>
        <v>0</v>
      </c>
      <c r="BI59" s="43">
        <f>Birthplace!U57</f>
        <v>0</v>
      </c>
      <c r="BJ59" s="43">
        <f>Birthplace!V57</f>
        <v>0</v>
      </c>
      <c r="BK59" s="43">
        <v>85</v>
      </c>
      <c r="BL59" s="8">
        <f t="shared" si="13"/>
        <v>94.117647058823522</v>
      </c>
      <c r="BM59" s="8">
        <f t="shared" si="14"/>
        <v>0</v>
      </c>
      <c r="BN59" s="8">
        <f t="shared" si="15"/>
        <v>0</v>
      </c>
      <c r="BO59" s="8">
        <f t="shared" si="16"/>
        <v>0</v>
      </c>
      <c r="BP59" s="8">
        <f t="shared" si="17"/>
        <v>0</v>
      </c>
      <c r="BQ59" s="8">
        <f t="shared" si="18"/>
        <v>0</v>
      </c>
      <c r="BR59" s="8">
        <f t="shared" si="19"/>
        <v>0</v>
      </c>
      <c r="BS59" s="8">
        <f t="shared" si="20"/>
        <v>0</v>
      </c>
      <c r="BT59" s="8">
        <f t="shared" si="21"/>
        <v>0</v>
      </c>
      <c r="BU59" s="8">
        <f t="shared" si="22"/>
        <v>0</v>
      </c>
      <c r="BV59" s="8">
        <f t="shared" si="23"/>
        <v>0</v>
      </c>
      <c r="BW59" s="8">
        <f t="shared" si="24"/>
        <v>3.5294117647058822</v>
      </c>
      <c r="BX59" s="8">
        <f t="shared" si="25"/>
        <v>0</v>
      </c>
      <c r="BY59" s="8">
        <f t="shared" si="26"/>
        <v>0</v>
      </c>
      <c r="BZ59" s="8">
        <f t="shared" si="27"/>
        <v>0</v>
      </c>
      <c r="CA59" s="8">
        <f t="shared" si="28"/>
        <v>0</v>
      </c>
      <c r="CB59" s="8">
        <f t="shared" si="29"/>
        <v>0</v>
      </c>
      <c r="CC59" s="8">
        <f t="shared" si="30"/>
        <v>0</v>
      </c>
      <c r="CD59" s="8">
        <f t="shared" si="31"/>
        <v>0</v>
      </c>
      <c r="CE59" s="8">
        <f t="shared" si="32"/>
        <v>0</v>
      </c>
      <c r="CF59" s="8">
        <v>100</v>
      </c>
    </row>
    <row r="60" spans="1:84" x14ac:dyDescent="0.4">
      <c r="A60" s="38">
        <v>54</v>
      </c>
      <c r="B60" s="29" t="s">
        <v>71</v>
      </c>
      <c r="C60" s="29">
        <f>Age!C59</f>
        <v>0</v>
      </c>
      <c r="D60" s="29">
        <f>Age!D59</f>
        <v>0</v>
      </c>
      <c r="E60" s="29">
        <f>Age!E59</f>
        <v>0</v>
      </c>
      <c r="F60" s="29">
        <f>Age!F59</f>
        <v>0</v>
      </c>
      <c r="G60" s="29">
        <f>Age!G59</f>
        <v>0</v>
      </c>
      <c r="H60" s="29">
        <f>Age!H59</f>
        <v>0</v>
      </c>
      <c r="I60" s="29">
        <f>Age!I59</f>
        <v>0</v>
      </c>
      <c r="J60" s="29">
        <f>Age!J59</f>
        <v>9</v>
      </c>
      <c r="K60" s="29">
        <f>Age!K59</f>
        <v>9</v>
      </c>
      <c r="L60" s="36">
        <f t="shared" si="2"/>
        <v>0</v>
      </c>
      <c r="M60" s="31">
        <f t="shared" si="3"/>
        <v>0</v>
      </c>
      <c r="N60" s="31">
        <f t="shared" si="4"/>
        <v>0</v>
      </c>
      <c r="O60" s="31">
        <f t="shared" si="5"/>
        <v>0</v>
      </c>
      <c r="P60" s="31">
        <f t="shared" si="6"/>
        <v>0</v>
      </c>
      <c r="Q60" s="31">
        <f t="shared" si="7"/>
        <v>0</v>
      </c>
      <c r="R60" s="31">
        <f t="shared" si="8"/>
        <v>0</v>
      </c>
      <c r="S60" s="31">
        <f t="shared" si="9"/>
        <v>0</v>
      </c>
      <c r="T60" s="31">
        <f t="shared" si="10"/>
        <v>100</v>
      </c>
      <c r="U60" s="31">
        <f t="shared" si="11"/>
        <v>100</v>
      </c>
      <c r="V60" s="37">
        <f t="shared" si="12"/>
        <v>0</v>
      </c>
      <c r="W60" s="16">
        <f>'Marital Status'!H58</f>
        <v>0</v>
      </c>
      <c r="X60" s="16">
        <f>'Marital Status'!I58</f>
        <v>100</v>
      </c>
      <c r="Y60" s="19">
        <f>'Relationship in Household'!C58</f>
        <v>0</v>
      </c>
      <c r="Z60" s="19">
        <f>'Relationship in Household'!D58</f>
        <v>100</v>
      </c>
      <c r="AA60" s="19">
        <f>'Relationship in Household'!E58</f>
        <v>0</v>
      </c>
      <c r="AB60" s="19">
        <f>'Relationship in Household'!F58</f>
        <v>0</v>
      </c>
      <c r="AC60" s="19">
        <f>'Housing Tenure'!C58</f>
        <v>82.608695652173907</v>
      </c>
      <c r="AD60" s="19">
        <f>'Housing Tenure'!D58</f>
        <v>32.608695652173914</v>
      </c>
      <c r="AE60" s="16">
        <f>Education!F58</f>
        <v>25</v>
      </c>
      <c r="AF60" s="16">
        <f>'Labour force status'!F58</f>
        <v>100</v>
      </c>
      <c r="AG60" s="19">
        <f>Incomes!C58</f>
        <v>575</v>
      </c>
      <c r="AH60" s="16">
        <f>'English fluency'!C58</f>
        <v>0</v>
      </c>
      <c r="AI60" s="16">
        <f>'Indigenous Status'!F58</f>
        <v>35.714285714285715</v>
      </c>
      <c r="AJ60" s="19">
        <f>Religion!J58</f>
        <v>0</v>
      </c>
      <c r="AK60" s="19">
        <f>Religion!K58</f>
        <v>35.714285714285715</v>
      </c>
      <c r="AL60" s="19">
        <f>Religion!L58</f>
        <v>0</v>
      </c>
      <c r="AM60" s="19">
        <f>Religion!M58</f>
        <v>0</v>
      </c>
      <c r="AN60" s="19">
        <f>Religion!N58</f>
        <v>0</v>
      </c>
      <c r="AO60" s="19">
        <f>Religion!O58</f>
        <v>0</v>
      </c>
      <c r="AP60" s="19">
        <f>Religion!P58</f>
        <v>64.285714285714292</v>
      </c>
      <c r="AQ60" s="43">
        <f>Birthplace!C58</f>
        <v>6</v>
      </c>
      <c r="AR60" s="43">
        <f>Birthplace!D58</f>
        <v>0</v>
      </c>
      <c r="AS60" s="43">
        <f>Birthplace!E58</f>
        <v>0</v>
      </c>
      <c r="AT60" s="43">
        <f>Birthplace!F58</f>
        <v>0</v>
      </c>
      <c r="AU60" s="43">
        <f>Birthplace!G58</f>
        <v>0</v>
      </c>
      <c r="AV60" s="43">
        <f>Birthplace!H58</f>
        <v>0</v>
      </c>
      <c r="AW60" s="43">
        <f>Birthplace!I58</f>
        <v>0</v>
      </c>
      <c r="AX60" s="43">
        <f>Birthplace!J58</f>
        <v>0</v>
      </c>
      <c r="AY60" s="43">
        <f>Birthplace!K58</f>
        <v>0</v>
      </c>
      <c r="AZ60" s="43">
        <f>Birthplace!L58</f>
        <v>0</v>
      </c>
      <c r="BA60" s="43">
        <f>Birthplace!M58</f>
        <v>0</v>
      </c>
      <c r="BB60" s="43">
        <f>Birthplace!N58</f>
        <v>0</v>
      </c>
      <c r="BC60" s="43">
        <f>Birthplace!O58</f>
        <v>0</v>
      </c>
      <c r="BD60" s="43">
        <f>Birthplace!P58</f>
        <v>0</v>
      </c>
      <c r="BE60" s="43">
        <f>Birthplace!Q58</f>
        <v>0</v>
      </c>
      <c r="BF60" s="43">
        <f>Birthplace!R58</f>
        <v>0</v>
      </c>
      <c r="BG60" s="43">
        <f>Birthplace!S58</f>
        <v>0</v>
      </c>
      <c r="BH60" s="43">
        <f>Birthplace!T58</f>
        <v>0</v>
      </c>
      <c r="BI60" s="43">
        <f>Birthplace!U58</f>
        <v>0</v>
      </c>
      <c r="BJ60" s="43">
        <f>Birthplace!V58</f>
        <v>0</v>
      </c>
      <c r="BK60" s="43">
        <v>9</v>
      </c>
      <c r="BL60" s="8">
        <f t="shared" si="13"/>
        <v>66.666666666666657</v>
      </c>
      <c r="BM60" s="8">
        <f t="shared" si="14"/>
        <v>0</v>
      </c>
      <c r="BN60" s="8">
        <f t="shared" si="15"/>
        <v>0</v>
      </c>
      <c r="BO60" s="8">
        <f t="shared" si="16"/>
        <v>0</v>
      </c>
      <c r="BP60" s="8">
        <f t="shared" si="17"/>
        <v>0</v>
      </c>
      <c r="BQ60" s="8">
        <f t="shared" si="18"/>
        <v>0</v>
      </c>
      <c r="BR60" s="8">
        <f t="shared" si="19"/>
        <v>0</v>
      </c>
      <c r="BS60" s="8">
        <f t="shared" si="20"/>
        <v>0</v>
      </c>
      <c r="BT60" s="8">
        <f t="shared" si="21"/>
        <v>0</v>
      </c>
      <c r="BU60" s="8">
        <f t="shared" si="22"/>
        <v>0</v>
      </c>
      <c r="BV60" s="8">
        <f t="shared" si="23"/>
        <v>0</v>
      </c>
      <c r="BW60" s="8">
        <f t="shared" si="24"/>
        <v>0</v>
      </c>
      <c r="BX60" s="8">
        <f t="shared" si="25"/>
        <v>0</v>
      </c>
      <c r="BY60" s="8">
        <f t="shared" si="26"/>
        <v>0</v>
      </c>
      <c r="BZ60" s="8">
        <f t="shared" si="27"/>
        <v>0</v>
      </c>
      <c r="CA60" s="8">
        <f t="shared" si="28"/>
        <v>0</v>
      </c>
      <c r="CB60" s="8">
        <f t="shared" si="29"/>
        <v>0</v>
      </c>
      <c r="CC60" s="8">
        <f t="shared" si="30"/>
        <v>0</v>
      </c>
      <c r="CD60" s="8">
        <f t="shared" si="31"/>
        <v>0</v>
      </c>
      <c r="CE60" s="8">
        <f t="shared" si="32"/>
        <v>0</v>
      </c>
      <c r="CF60" s="8">
        <v>100</v>
      </c>
    </row>
    <row r="61" spans="1:84" x14ac:dyDescent="0.4">
      <c r="A61" s="38">
        <v>55</v>
      </c>
      <c r="B61" s="29" t="s">
        <v>72</v>
      </c>
      <c r="C61" s="29">
        <f>Age!C60</f>
        <v>0</v>
      </c>
      <c r="D61" s="29">
        <f>Age!D60</f>
        <v>0</v>
      </c>
      <c r="E61" s="29">
        <f>Age!E60</f>
        <v>0</v>
      </c>
      <c r="F61" s="29">
        <f>Age!F60</f>
        <v>0</v>
      </c>
      <c r="G61" s="29">
        <f>Age!G60</f>
        <v>0</v>
      </c>
      <c r="H61" s="29">
        <f>Age!H60</f>
        <v>4</v>
      </c>
      <c r="I61" s="29">
        <f>Age!I60</f>
        <v>0</v>
      </c>
      <c r="J61" s="29">
        <f>Age!J60</f>
        <v>0</v>
      </c>
      <c r="K61" s="29">
        <f>Age!K60</f>
        <v>4</v>
      </c>
      <c r="L61" s="36">
        <f t="shared" si="2"/>
        <v>0</v>
      </c>
      <c r="M61" s="31">
        <f t="shared" si="3"/>
        <v>0</v>
      </c>
      <c r="N61" s="31">
        <f t="shared" si="4"/>
        <v>0</v>
      </c>
      <c r="O61" s="31">
        <f t="shared" si="5"/>
        <v>0</v>
      </c>
      <c r="P61" s="31">
        <f t="shared" si="6"/>
        <v>0</v>
      </c>
      <c r="Q61" s="31">
        <f t="shared" si="7"/>
        <v>0</v>
      </c>
      <c r="R61" s="31">
        <f t="shared" si="8"/>
        <v>100</v>
      </c>
      <c r="S61" s="31">
        <f t="shared" si="9"/>
        <v>0</v>
      </c>
      <c r="T61" s="31">
        <f t="shared" si="10"/>
        <v>0</v>
      </c>
      <c r="U61" s="31">
        <f t="shared" si="11"/>
        <v>100</v>
      </c>
      <c r="V61" s="37">
        <f t="shared" si="12"/>
        <v>0</v>
      </c>
      <c r="W61" s="16">
        <f>'Marital Status'!H59</f>
        <v>62.5</v>
      </c>
      <c r="X61" s="16">
        <f>'Marital Status'!I59</f>
        <v>37.5</v>
      </c>
      <c r="Y61" s="19">
        <f>'Relationship in Household'!C59</f>
        <v>62.5</v>
      </c>
      <c r="Z61" s="19">
        <f>'Relationship in Household'!D59</f>
        <v>37.5</v>
      </c>
      <c r="AA61" s="19">
        <f>'Relationship in Household'!E59</f>
        <v>0</v>
      </c>
      <c r="AB61" s="19">
        <f>'Relationship in Household'!F59</f>
        <v>0</v>
      </c>
      <c r="AC61" s="19">
        <f>'Housing Tenure'!C59</f>
        <v>73.584905660377359</v>
      </c>
      <c r="AD61" s="19">
        <f>'Housing Tenure'!D59</f>
        <v>16.981132075471699</v>
      </c>
      <c r="AE61" s="16">
        <f>Education!F59</f>
        <v>0</v>
      </c>
      <c r="AF61" s="16">
        <f>'Labour force status'!F59</f>
        <v>72.727272727272734</v>
      </c>
      <c r="AG61" s="19">
        <f>Incomes!C59</f>
        <v>575</v>
      </c>
      <c r="AH61" s="16">
        <f>'English fluency'!C59</f>
        <v>0</v>
      </c>
      <c r="AI61" s="16">
        <f>'Indigenous Status'!F59</f>
        <v>0</v>
      </c>
      <c r="AJ61" s="19">
        <f>Religion!J59</f>
        <v>0</v>
      </c>
      <c r="AK61" s="19">
        <f>Religion!K59</f>
        <v>45.714285714285715</v>
      </c>
      <c r="AL61" s="19">
        <f>Religion!L59</f>
        <v>0</v>
      </c>
      <c r="AM61" s="19">
        <f>Religion!M59</f>
        <v>0</v>
      </c>
      <c r="AN61" s="19">
        <f>Religion!N59</f>
        <v>0</v>
      </c>
      <c r="AO61" s="19">
        <f>Religion!O59</f>
        <v>0</v>
      </c>
      <c r="AP61" s="19">
        <f>Religion!P59</f>
        <v>54.285714285714285</v>
      </c>
      <c r="AQ61" s="43">
        <f>Birthplace!C59</f>
        <v>12</v>
      </c>
      <c r="AR61" s="43">
        <f>Birthplace!D59</f>
        <v>0</v>
      </c>
      <c r="AS61" s="43">
        <f>Birthplace!E59</f>
        <v>0</v>
      </c>
      <c r="AT61" s="43">
        <f>Birthplace!F59</f>
        <v>0</v>
      </c>
      <c r="AU61" s="43">
        <f>Birthplace!G59</f>
        <v>0</v>
      </c>
      <c r="AV61" s="43">
        <f>Birthplace!H59</f>
        <v>0</v>
      </c>
      <c r="AW61" s="43">
        <f>Birthplace!I59</f>
        <v>0</v>
      </c>
      <c r="AX61" s="43">
        <f>Birthplace!J59</f>
        <v>0</v>
      </c>
      <c r="AY61" s="43">
        <f>Birthplace!K59</f>
        <v>0</v>
      </c>
      <c r="AZ61" s="43">
        <f>Birthplace!L59</f>
        <v>0</v>
      </c>
      <c r="BA61" s="43">
        <f>Birthplace!M59</f>
        <v>0</v>
      </c>
      <c r="BB61" s="43">
        <f>Birthplace!N59</f>
        <v>0</v>
      </c>
      <c r="BC61" s="43">
        <f>Birthplace!O59</f>
        <v>0</v>
      </c>
      <c r="BD61" s="43">
        <f>Birthplace!P59</f>
        <v>0</v>
      </c>
      <c r="BE61" s="43">
        <f>Birthplace!Q59</f>
        <v>0</v>
      </c>
      <c r="BF61" s="43">
        <f>Birthplace!R59</f>
        <v>0</v>
      </c>
      <c r="BG61" s="43">
        <f>Birthplace!S59</f>
        <v>0</v>
      </c>
      <c r="BH61" s="43">
        <f>Birthplace!T59</f>
        <v>0</v>
      </c>
      <c r="BI61" s="43">
        <f>Birthplace!U59</f>
        <v>0</v>
      </c>
      <c r="BJ61" s="43">
        <f>Birthplace!V59</f>
        <v>0</v>
      </c>
      <c r="BK61" s="43">
        <v>4</v>
      </c>
      <c r="BL61" s="8">
        <f t="shared" si="13"/>
        <v>300</v>
      </c>
      <c r="BM61" s="8">
        <f t="shared" si="14"/>
        <v>0</v>
      </c>
      <c r="BN61" s="8">
        <f t="shared" si="15"/>
        <v>0</v>
      </c>
      <c r="BO61" s="8">
        <f t="shared" si="16"/>
        <v>0</v>
      </c>
      <c r="BP61" s="8">
        <f t="shared" si="17"/>
        <v>0</v>
      </c>
      <c r="BQ61" s="8">
        <f t="shared" si="18"/>
        <v>0</v>
      </c>
      <c r="BR61" s="8">
        <f t="shared" si="19"/>
        <v>0</v>
      </c>
      <c r="BS61" s="8">
        <f t="shared" si="20"/>
        <v>0</v>
      </c>
      <c r="BT61" s="8">
        <f t="shared" si="21"/>
        <v>0</v>
      </c>
      <c r="BU61" s="8">
        <f t="shared" si="22"/>
        <v>0</v>
      </c>
      <c r="BV61" s="8">
        <f t="shared" si="23"/>
        <v>0</v>
      </c>
      <c r="BW61" s="8">
        <f t="shared" si="24"/>
        <v>0</v>
      </c>
      <c r="BX61" s="8">
        <f t="shared" si="25"/>
        <v>0</v>
      </c>
      <c r="BY61" s="8">
        <f t="shared" si="26"/>
        <v>0</v>
      </c>
      <c r="BZ61" s="8">
        <f t="shared" si="27"/>
        <v>0</v>
      </c>
      <c r="CA61" s="8">
        <f t="shared" si="28"/>
        <v>0</v>
      </c>
      <c r="CB61" s="8">
        <f t="shared" si="29"/>
        <v>0</v>
      </c>
      <c r="CC61" s="8">
        <f t="shared" si="30"/>
        <v>0</v>
      </c>
      <c r="CD61" s="8">
        <f t="shared" si="31"/>
        <v>0</v>
      </c>
      <c r="CE61" s="8">
        <f t="shared" si="32"/>
        <v>0</v>
      </c>
      <c r="CF61" s="8">
        <v>100</v>
      </c>
    </row>
    <row r="62" spans="1:84" x14ac:dyDescent="0.4">
      <c r="A62" s="38">
        <v>56</v>
      </c>
      <c r="B62" s="29" t="s">
        <v>73</v>
      </c>
      <c r="C62" s="29">
        <f>Age!C61</f>
        <v>0</v>
      </c>
      <c r="D62" s="29">
        <f>Age!D61</f>
        <v>0</v>
      </c>
      <c r="E62" s="29">
        <f>Age!E61</f>
        <v>0</v>
      </c>
      <c r="F62" s="29">
        <f>Age!F61</f>
        <v>0</v>
      </c>
      <c r="G62" s="29">
        <f>Age!G61</f>
        <v>0</v>
      </c>
      <c r="H62" s="29">
        <f>Age!H61</f>
        <v>0</v>
      </c>
      <c r="I62" s="29">
        <f>Age!I61</f>
        <v>3</v>
      </c>
      <c r="J62" s="29">
        <f>Age!J61</f>
        <v>0</v>
      </c>
      <c r="K62" s="29">
        <f>Age!K61</f>
        <v>3</v>
      </c>
      <c r="L62" s="36">
        <f t="shared" si="2"/>
        <v>0</v>
      </c>
      <c r="M62" s="31">
        <f t="shared" si="3"/>
        <v>0</v>
      </c>
      <c r="N62" s="31">
        <f t="shared" si="4"/>
        <v>0</v>
      </c>
      <c r="O62" s="31">
        <f t="shared" si="5"/>
        <v>0</v>
      </c>
      <c r="P62" s="31">
        <f t="shared" si="6"/>
        <v>0</v>
      </c>
      <c r="Q62" s="31">
        <f t="shared" si="7"/>
        <v>0</v>
      </c>
      <c r="R62" s="31">
        <f t="shared" si="8"/>
        <v>0</v>
      </c>
      <c r="S62" s="31">
        <f t="shared" si="9"/>
        <v>100</v>
      </c>
      <c r="T62" s="31">
        <f t="shared" si="10"/>
        <v>0</v>
      </c>
      <c r="U62" s="31">
        <f t="shared" si="11"/>
        <v>100</v>
      </c>
      <c r="V62" s="37">
        <f t="shared" si="12"/>
        <v>0</v>
      </c>
      <c r="W62" s="16">
        <f>'Marital Status'!H60</f>
        <v>0</v>
      </c>
      <c r="X62" s="16">
        <f>'Marital Status'!I60</f>
        <v>100</v>
      </c>
      <c r="Y62" s="19">
        <f>'Relationship in Household'!C60</f>
        <v>0</v>
      </c>
      <c r="Z62" s="19">
        <f>'Relationship in Household'!D60</f>
        <v>100</v>
      </c>
      <c r="AA62" s="19">
        <f>'Relationship in Household'!E60</f>
        <v>0</v>
      </c>
      <c r="AB62" s="19">
        <f>'Relationship in Household'!F60</f>
        <v>0</v>
      </c>
      <c r="AC62" s="19">
        <f>'Housing Tenure'!C60</f>
        <v>70</v>
      </c>
      <c r="AD62" s="19">
        <f>'Housing Tenure'!D60</f>
        <v>16.666666666666664</v>
      </c>
      <c r="AE62" s="16">
        <f>Education!F60</f>
        <v>42.857142857142854</v>
      </c>
      <c r="AF62" s="16">
        <f>'Labour force status'!F60</f>
        <v>100</v>
      </c>
      <c r="AG62" s="19">
        <f>Incomes!C60</f>
        <v>0</v>
      </c>
      <c r="AH62" s="16">
        <f>'English fluency'!C60</f>
        <v>0</v>
      </c>
      <c r="AI62" s="16">
        <f>'Indigenous Status'!F60</f>
        <v>0</v>
      </c>
      <c r="AJ62" s="19">
        <f>Religion!J60</f>
        <v>0</v>
      </c>
      <c r="AK62" s="19">
        <f>Religion!K60</f>
        <v>73.68421052631578</v>
      </c>
      <c r="AL62" s="19">
        <f>Religion!L60</f>
        <v>0</v>
      </c>
      <c r="AM62" s="19">
        <f>Religion!M60</f>
        <v>0</v>
      </c>
      <c r="AN62" s="19">
        <f>Religion!N60</f>
        <v>0</v>
      </c>
      <c r="AO62" s="19">
        <f>Religion!O60</f>
        <v>0</v>
      </c>
      <c r="AP62" s="19">
        <f>Religion!P60</f>
        <v>26.315789473684209</v>
      </c>
      <c r="AQ62" s="43">
        <f>Birthplace!C60</f>
        <v>5</v>
      </c>
      <c r="AR62" s="43">
        <f>Birthplace!D60</f>
        <v>0</v>
      </c>
      <c r="AS62" s="43">
        <f>Birthplace!E60</f>
        <v>0</v>
      </c>
      <c r="AT62" s="43">
        <f>Birthplace!F60</f>
        <v>0</v>
      </c>
      <c r="AU62" s="43">
        <f>Birthplace!G60</f>
        <v>0</v>
      </c>
      <c r="AV62" s="43">
        <f>Birthplace!H60</f>
        <v>0</v>
      </c>
      <c r="AW62" s="43">
        <f>Birthplace!I60</f>
        <v>0</v>
      </c>
      <c r="AX62" s="43">
        <f>Birthplace!J60</f>
        <v>0</v>
      </c>
      <c r="AY62" s="43">
        <f>Birthplace!K60</f>
        <v>0</v>
      </c>
      <c r="AZ62" s="43">
        <f>Birthplace!L60</f>
        <v>0</v>
      </c>
      <c r="BA62" s="43">
        <f>Birthplace!M60</f>
        <v>0</v>
      </c>
      <c r="BB62" s="43">
        <f>Birthplace!N60</f>
        <v>0</v>
      </c>
      <c r="BC62" s="43">
        <f>Birthplace!O60</f>
        <v>0</v>
      </c>
      <c r="BD62" s="43">
        <f>Birthplace!P60</f>
        <v>0</v>
      </c>
      <c r="BE62" s="43">
        <f>Birthplace!Q60</f>
        <v>0</v>
      </c>
      <c r="BF62" s="43">
        <f>Birthplace!R60</f>
        <v>0</v>
      </c>
      <c r="BG62" s="43">
        <f>Birthplace!S60</f>
        <v>0</v>
      </c>
      <c r="BH62" s="43">
        <f>Birthplace!T60</f>
        <v>0</v>
      </c>
      <c r="BI62" s="43">
        <f>Birthplace!U60</f>
        <v>0</v>
      </c>
      <c r="BJ62" s="43">
        <f>Birthplace!V60</f>
        <v>0</v>
      </c>
      <c r="BK62" s="43">
        <v>3</v>
      </c>
      <c r="BL62" s="8">
        <f t="shared" si="13"/>
        <v>166.66666666666669</v>
      </c>
      <c r="BM62" s="8">
        <f t="shared" si="14"/>
        <v>0</v>
      </c>
      <c r="BN62" s="8">
        <f t="shared" si="15"/>
        <v>0</v>
      </c>
      <c r="BO62" s="8">
        <f t="shared" si="16"/>
        <v>0</v>
      </c>
      <c r="BP62" s="8">
        <f t="shared" si="17"/>
        <v>0</v>
      </c>
      <c r="BQ62" s="8">
        <f t="shared" si="18"/>
        <v>0</v>
      </c>
      <c r="BR62" s="8">
        <f t="shared" si="19"/>
        <v>0</v>
      </c>
      <c r="BS62" s="8">
        <f t="shared" si="20"/>
        <v>0</v>
      </c>
      <c r="BT62" s="8">
        <f t="shared" si="21"/>
        <v>0</v>
      </c>
      <c r="BU62" s="8">
        <f t="shared" si="22"/>
        <v>0</v>
      </c>
      <c r="BV62" s="8">
        <f t="shared" si="23"/>
        <v>0</v>
      </c>
      <c r="BW62" s="8">
        <f t="shared" si="24"/>
        <v>0</v>
      </c>
      <c r="BX62" s="8">
        <f t="shared" si="25"/>
        <v>0</v>
      </c>
      <c r="BY62" s="8">
        <f t="shared" si="26"/>
        <v>0</v>
      </c>
      <c r="BZ62" s="8">
        <f t="shared" si="27"/>
        <v>0</v>
      </c>
      <c r="CA62" s="8">
        <f t="shared" si="28"/>
        <v>0</v>
      </c>
      <c r="CB62" s="8">
        <f t="shared" si="29"/>
        <v>0</v>
      </c>
      <c r="CC62" s="8">
        <f t="shared" si="30"/>
        <v>0</v>
      </c>
      <c r="CD62" s="8">
        <f t="shared" si="31"/>
        <v>0</v>
      </c>
      <c r="CE62" s="8">
        <f t="shared" si="32"/>
        <v>0</v>
      </c>
      <c r="CF62" s="8">
        <v>100</v>
      </c>
    </row>
    <row r="63" spans="1:84" x14ac:dyDescent="0.4">
      <c r="A63" s="38">
        <v>57</v>
      </c>
      <c r="B63" s="29" t="s">
        <v>74</v>
      </c>
      <c r="C63" s="29">
        <f>Age!C62</f>
        <v>0</v>
      </c>
      <c r="D63" s="29">
        <f>Age!D62</f>
        <v>0</v>
      </c>
      <c r="E63" s="29">
        <f>Age!E62</f>
        <v>0</v>
      </c>
      <c r="F63" s="29">
        <f>Age!F62</f>
        <v>0</v>
      </c>
      <c r="G63" s="29">
        <f>Age!G62</f>
        <v>3</v>
      </c>
      <c r="H63" s="29">
        <f>Age!H62</f>
        <v>4</v>
      </c>
      <c r="I63" s="29">
        <f>Age!I62</f>
        <v>0</v>
      </c>
      <c r="J63" s="29">
        <f>Age!J62</f>
        <v>15</v>
      </c>
      <c r="K63" s="29">
        <f>Age!K62</f>
        <v>22</v>
      </c>
      <c r="L63" s="36">
        <f t="shared" si="2"/>
        <v>3</v>
      </c>
      <c r="M63" s="31">
        <f t="shared" si="3"/>
        <v>0</v>
      </c>
      <c r="N63" s="31">
        <f t="shared" si="4"/>
        <v>0</v>
      </c>
      <c r="O63" s="31">
        <f t="shared" si="5"/>
        <v>0</v>
      </c>
      <c r="P63" s="31">
        <f t="shared" si="6"/>
        <v>0</v>
      </c>
      <c r="Q63" s="31">
        <f t="shared" si="7"/>
        <v>13.636363636363635</v>
      </c>
      <c r="R63" s="31">
        <f t="shared" si="8"/>
        <v>18.181818181818183</v>
      </c>
      <c r="S63" s="31">
        <f t="shared" si="9"/>
        <v>0</v>
      </c>
      <c r="T63" s="31">
        <f t="shared" si="10"/>
        <v>68.181818181818173</v>
      </c>
      <c r="U63" s="31">
        <f t="shared" si="11"/>
        <v>100</v>
      </c>
      <c r="V63" s="37">
        <f t="shared" si="12"/>
        <v>13.636363636363635</v>
      </c>
      <c r="W63" s="16">
        <f>'Marital Status'!H61</f>
        <v>23.809523809523807</v>
      </c>
      <c r="X63" s="16">
        <f>'Marital Status'!I61</f>
        <v>76.19047619047619</v>
      </c>
      <c r="Y63" s="19">
        <f>'Relationship in Household'!C61</f>
        <v>35.714285714285715</v>
      </c>
      <c r="Z63" s="19">
        <f>'Relationship in Household'!D61</f>
        <v>64.285714285714292</v>
      </c>
      <c r="AA63" s="19">
        <f>'Relationship in Household'!E61</f>
        <v>0</v>
      </c>
      <c r="AB63" s="19">
        <f>'Relationship in Household'!F61</f>
        <v>0</v>
      </c>
      <c r="AC63" s="19">
        <f>'Housing Tenure'!C61</f>
        <v>85.606060606060609</v>
      </c>
      <c r="AD63" s="19">
        <f>'Housing Tenure'!D61</f>
        <v>12.878787878787879</v>
      </c>
      <c r="AE63" s="16">
        <f>Education!F61</f>
        <v>33.333333333333329</v>
      </c>
      <c r="AF63" s="16">
        <f>'Labour force status'!F61</f>
        <v>66.666666666666657</v>
      </c>
      <c r="AG63" s="19">
        <f>Incomes!C61</f>
        <v>262.5</v>
      </c>
      <c r="AH63" s="16">
        <f>'English fluency'!C61</f>
        <v>0</v>
      </c>
      <c r="AI63" s="16">
        <f>'Indigenous Status'!F61</f>
        <v>0</v>
      </c>
      <c r="AJ63" s="19">
        <f>Religion!J61</f>
        <v>0</v>
      </c>
      <c r="AK63" s="19">
        <f>Religion!K61</f>
        <v>55.000000000000007</v>
      </c>
      <c r="AL63" s="19">
        <f>Religion!L61</f>
        <v>0</v>
      </c>
      <c r="AM63" s="19">
        <f>Religion!M61</f>
        <v>0</v>
      </c>
      <c r="AN63" s="19">
        <f>Religion!N61</f>
        <v>0</v>
      </c>
      <c r="AO63" s="19">
        <f>Religion!O61</f>
        <v>0</v>
      </c>
      <c r="AP63" s="19">
        <f>Religion!P61</f>
        <v>45</v>
      </c>
      <c r="AQ63" s="43">
        <f>Birthplace!C61</f>
        <v>17</v>
      </c>
      <c r="AR63" s="43">
        <f>Birthplace!D61</f>
        <v>0</v>
      </c>
      <c r="AS63" s="43">
        <f>Birthplace!E61</f>
        <v>0</v>
      </c>
      <c r="AT63" s="43">
        <f>Birthplace!F61</f>
        <v>0</v>
      </c>
      <c r="AU63" s="43">
        <f>Birthplace!G61</f>
        <v>0</v>
      </c>
      <c r="AV63" s="43">
        <f>Birthplace!H61</f>
        <v>0</v>
      </c>
      <c r="AW63" s="43">
        <f>Birthplace!I61</f>
        <v>0</v>
      </c>
      <c r="AX63" s="43">
        <f>Birthplace!J61</f>
        <v>0</v>
      </c>
      <c r="AY63" s="43">
        <f>Birthplace!K61</f>
        <v>0</v>
      </c>
      <c r="AZ63" s="43">
        <f>Birthplace!L61</f>
        <v>0</v>
      </c>
      <c r="BA63" s="43">
        <f>Birthplace!M61</f>
        <v>0</v>
      </c>
      <c r="BB63" s="43">
        <f>Birthplace!N61</f>
        <v>0</v>
      </c>
      <c r="BC63" s="43">
        <f>Birthplace!O61</f>
        <v>0</v>
      </c>
      <c r="BD63" s="43">
        <f>Birthplace!P61</f>
        <v>0</v>
      </c>
      <c r="BE63" s="43">
        <f>Birthplace!Q61</f>
        <v>0</v>
      </c>
      <c r="BF63" s="43">
        <f>Birthplace!R61</f>
        <v>0</v>
      </c>
      <c r="BG63" s="43">
        <f>Birthplace!S61</f>
        <v>0</v>
      </c>
      <c r="BH63" s="43">
        <f>Birthplace!T61</f>
        <v>0</v>
      </c>
      <c r="BI63" s="43">
        <f>Birthplace!U61</f>
        <v>0</v>
      </c>
      <c r="BJ63" s="43">
        <f>Birthplace!V61</f>
        <v>0</v>
      </c>
      <c r="BK63" s="43">
        <v>22</v>
      </c>
      <c r="BL63" s="8">
        <f t="shared" si="13"/>
        <v>77.272727272727266</v>
      </c>
      <c r="BM63" s="8">
        <f t="shared" si="14"/>
        <v>0</v>
      </c>
      <c r="BN63" s="8">
        <f t="shared" si="15"/>
        <v>0</v>
      </c>
      <c r="BO63" s="8">
        <f t="shared" si="16"/>
        <v>0</v>
      </c>
      <c r="BP63" s="8">
        <f t="shared" si="17"/>
        <v>0</v>
      </c>
      <c r="BQ63" s="8">
        <f t="shared" si="18"/>
        <v>0</v>
      </c>
      <c r="BR63" s="8">
        <f t="shared" si="19"/>
        <v>0</v>
      </c>
      <c r="BS63" s="8">
        <f t="shared" si="20"/>
        <v>0</v>
      </c>
      <c r="BT63" s="8">
        <f t="shared" si="21"/>
        <v>0</v>
      </c>
      <c r="BU63" s="8">
        <f t="shared" si="22"/>
        <v>0</v>
      </c>
      <c r="BV63" s="8">
        <f t="shared" si="23"/>
        <v>0</v>
      </c>
      <c r="BW63" s="8">
        <f t="shared" si="24"/>
        <v>0</v>
      </c>
      <c r="BX63" s="8">
        <f t="shared" si="25"/>
        <v>0</v>
      </c>
      <c r="BY63" s="8">
        <f t="shared" si="26"/>
        <v>0</v>
      </c>
      <c r="BZ63" s="8">
        <f t="shared" si="27"/>
        <v>0</v>
      </c>
      <c r="CA63" s="8">
        <f t="shared" si="28"/>
        <v>0</v>
      </c>
      <c r="CB63" s="8">
        <f t="shared" si="29"/>
        <v>0</v>
      </c>
      <c r="CC63" s="8">
        <f t="shared" si="30"/>
        <v>0</v>
      </c>
      <c r="CD63" s="8">
        <f t="shared" si="31"/>
        <v>0</v>
      </c>
      <c r="CE63" s="8">
        <f t="shared" si="32"/>
        <v>0</v>
      </c>
      <c r="CF63" s="8">
        <v>100</v>
      </c>
    </row>
    <row r="64" spans="1:84" x14ac:dyDescent="0.4">
      <c r="A64" s="38">
        <v>58</v>
      </c>
      <c r="B64" s="29" t="s">
        <v>75</v>
      </c>
      <c r="C64" s="29">
        <f>Age!C63</f>
        <v>0</v>
      </c>
      <c r="D64" s="29">
        <f>Age!D63</f>
        <v>0</v>
      </c>
      <c r="E64" s="29">
        <f>Age!E63</f>
        <v>0</v>
      </c>
      <c r="F64" s="29">
        <f>Age!F63</f>
        <v>0</v>
      </c>
      <c r="G64" s="29">
        <f>Age!G63</f>
        <v>5</v>
      </c>
      <c r="H64" s="29">
        <f>Age!H63</f>
        <v>0</v>
      </c>
      <c r="I64" s="29">
        <f>Age!I63</f>
        <v>4</v>
      </c>
      <c r="J64" s="29">
        <f>Age!J63</f>
        <v>5</v>
      </c>
      <c r="K64" s="29">
        <f>Age!K63</f>
        <v>14</v>
      </c>
      <c r="L64" s="36">
        <f t="shared" si="2"/>
        <v>5</v>
      </c>
      <c r="M64" s="31">
        <f t="shared" si="3"/>
        <v>0</v>
      </c>
      <c r="N64" s="31">
        <f t="shared" si="4"/>
        <v>0</v>
      </c>
      <c r="O64" s="31">
        <f t="shared" si="5"/>
        <v>0</v>
      </c>
      <c r="P64" s="31">
        <f t="shared" si="6"/>
        <v>0</v>
      </c>
      <c r="Q64" s="31">
        <f t="shared" si="7"/>
        <v>35.714285714285715</v>
      </c>
      <c r="R64" s="31">
        <f t="shared" si="8"/>
        <v>0</v>
      </c>
      <c r="S64" s="31">
        <f t="shared" si="9"/>
        <v>28.571428571428569</v>
      </c>
      <c r="T64" s="31">
        <f t="shared" si="10"/>
        <v>35.714285714285715</v>
      </c>
      <c r="U64" s="31">
        <f t="shared" si="11"/>
        <v>100</v>
      </c>
      <c r="V64" s="37">
        <f t="shared" si="12"/>
        <v>35.714285714285715</v>
      </c>
      <c r="W64" s="16">
        <f>'Marital Status'!H62</f>
        <v>82.35294117647058</v>
      </c>
      <c r="X64" s="16">
        <f>'Marital Status'!I62</f>
        <v>17.64705882352942</v>
      </c>
      <c r="Y64" s="19">
        <f>'Relationship in Household'!C62</f>
        <v>82.35294117647058</v>
      </c>
      <c r="Z64" s="19">
        <f>'Relationship in Household'!D62</f>
        <v>17.647058823529413</v>
      </c>
      <c r="AA64" s="19">
        <f>'Relationship in Household'!E62</f>
        <v>0</v>
      </c>
      <c r="AB64" s="19">
        <f>'Relationship in Household'!F62</f>
        <v>0</v>
      </c>
      <c r="AC64" s="19">
        <f>'Housing Tenure'!C62</f>
        <v>77.41935483870968</v>
      </c>
      <c r="AD64" s="19">
        <f>'Housing Tenure'!D62</f>
        <v>32.258064516129032</v>
      </c>
      <c r="AE64" s="16">
        <f>Education!F62</f>
        <v>33.333333333333329</v>
      </c>
      <c r="AF64" s="16">
        <f>'Labour force status'!F62</f>
        <v>54.54545454545454</v>
      </c>
      <c r="AG64" s="19">
        <f>Incomes!C62</f>
        <v>575</v>
      </c>
      <c r="AH64" s="16">
        <f>'English fluency'!C62</f>
        <v>0</v>
      </c>
      <c r="AI64" s="16">
        <f>'Indigenous Status'!F62</f>
        <v>0</v>
      </c>
      <c r="AJ64" s="19">
        <f>Religion!J62</f>
        <v>0</v>
      </c>
      <c r="AK64" s="19">
        <f>Religion!K62</f>
        <v>45</v>
      </c>
      <c r="AL64" s="19">
        <f>Religion!L62</f>
        <v>0</v>
      </c>
      <c r="AM64" s="19">
        <f>Religion!M62</f>
        <v>0</v>
      </c>
      <c r="AN64" s="19">
        <f>Religion!N62</f>
        <v>0</v>
      </c>
      <c r="AO64" s="19">
        <f>Religion!O62</f>
        <v>0</v>
      </c>
      <c r="AP64" s="19">
        <f>Religion!P62</f>
        <v>55.000000000000007</v>
      </c>
      <c r="AQ64" s="43">
        <f>Birthplace!C62</f>
        <v>16</v>
      </c>
      <c r="AR64" s="43">
        <f>Birthplace!D62</f>
        <v>0</v>
      </c>
      <c r="AS64" s="43">
        <f>Birthplace!E62</f>
        <v>0</v>
      </c>
      <c r="AT64" s="43">
        <f>Birthplace!F62</f>
        <v>0</v>
      </c>
      <c r="AU64" s="43">
        <f>Birthplace!G62</f>
        <v>0</v>
      </c>
      <c r="AV64" s="43">
        <f>Birthplace!H62</f>
        <v>0</v>
      </c>
      <c r="AW64" s="43">
        <f>Birthplace!I62</f>
        <v>0</v>
      </c>
      <c r="AX64" s="43">
        <f>Birthplace!J62</f>
        <v>0</v>
      </c>
      <c r="AY64" s="43">
        <f>Birthplace!K62</f>
        <v>0</v>
      </c>
      <c r="AZ64" s="43">
        <f>Birthplace!L62</f>
        <v>0</v>
      </c>
      <c r="BA64" s="43">
        <f>Birthplace!M62</f>
        <v>0</v>
      </c>
      <c r="BB64" s="43">
        <f>Birthplace!N62</f>
        <v>0</v>
      </c>
      <c r="BC64" s="43">
        <f>Birthplace!O62</f>
        <v>0</v>
      </c>
      <c r="BD64" s="43">
        <f>Birthplace!P62</f>
        <v>0</v>
      </c>
      <c r="BE64" s="43">
        <f>Birthplace!Q62</f>
        <v>0</v>
      </c>
      <c r="BF64" s="43">
        <f>Birthplace!R62</f>
        <v>0</v>
      </c>
      <c r="BG64" s="43">
        <f>Birthplace!S62</f>
        <v>0</v>
      </c>
      <c r="BH64" s="43">
        <f>Birthplace!T62</f>
        <v>0</v>
      </c>
      <c r="BI64" s="43">
        <f>Birthplace!U62</f>
        <v>0</v>
      </c>
      <c r="BJ64" s="43">
        <f>Birthplace!V62</f>
        <v>0</v>
      </c>
      <c r="BK64" s="43">
        <v>14</v>
      </c>
      <c r="BL64" s="8">
        <f t="shared" si="13"/>
        <v>114.28571428571428</v>
      </c>
      <c r="BM64" s="8">
        <f t="shared" si="14"/>
        <v>0</v>
      </c>
      <c r="BN64" s="8">
        <f t="shared" si="15"/>
        <v>0</v>
      </c>
      <c r="BO64" s="8">
        <f t="shared" si="16"/>
        <v>0</v>
      </c>
      <c r="BP64" s="8">
        <f t="shared" si="17"/>
        <v>0</v>
      </c>
      <c r="BQ64" s="8">
        <f t="shared" si="18"/>
        <v>0</v>
      </c>
      <c r="BR64" s="8">
        <f t="shared" si="19"/>
        <v>0</v>
      </c>
      <c r="BS64" s="8">
        <f t="shared" si="20"/>
        <v>0</v>
      </c>
      <c r="BT64" s="8">
        <f t="shared" si="21"/>
        <v>0</v>
      </c>
      <c r="BU64" s="8">
        <f t="shared" si="22"/>
        <v>0</v>
      </c>
      <c r="BV64" s="8">
        <f t="shared" si="23"/>
        <v>0</v>
      </c>
      <c r="BW64" s="8">
        <f t="shared" si="24"/>
        <v>0</v>
      </c>
      <c r="BX64" s="8">
        <f t="shared" si="25"/>
        <v>0</v>
      </c>
      <c r="BY64" s="8">
        <f t="shared" si="26"/>
        <v>0</v>
      </c>
      <c r="BZ64" s="8">
        <f t="shared" si="27"/>
        <v>0</v>
      </c>
      <c r="CA64" s="8">
        <f t="shared" si="28"/>
        <v>0</v>
      </c>
      <c r="CB64" s="8">
        <f t="shared" si="29"/>
        <v>0</v>
      </c>
      <c r="CC64" s="8">
        <f t="shared" si="30"/>
        <v>0</v>
      </c>
      <c r="CD64" s="8">
        <f t="shared" si="31"/>
        <v>0</v>
      </c>
      <c r="CE64" s="8">
        <f t="shared" si="32"/>
        <v>0</v>
      </c>
      <c r="CF64" s="8">
        <v>100</v>
      </c>
    </row>
    <row r="65" spans="1:84" x14ac:dyDescent="0.4">
      <c r="A65" s="38">
        <v>59</v>
      </c>
      <c r="B65" s="29" t="s">
        <v>33</v>
      </c>
      <c r="C65" s="29">
        <f>Age!C64</f>
        <v>0</v>
      </c>
      <c r="D65" s="29">
        <f>Age!D64</f>
        <v>0</v>
      </c>
      <c r="E65" s="29">
        <f>Age!E64</f>
        <v>0</v>
      </c>
      <c r="F65" s="29">
        <f>Age!F64</f>
        <v>0</v>
      </c>
      <c r="G65" s="29">
        <f>Age!G64</f>
        <v>0</v>
      </c>
      <c r="H65" s="29">
        <f>Age!H64</f>
        <v>3</v>
      </c>
      <c r="I65" s="29">
        <f>Age!I64</f>
        <v>4</v>
      </c>
      <c r="J65" s="29">
        <f>Age!J64</f>
        <v>0</v>
      </c>
      <c r="K65" s="29">
        <f>Age!K64</f>
        <v>7</v>
      </c>
      <c r="L65" s="36">
        <f t="shared" si="2"/>
        <v>0</v>
      </c>
      <c r="M65" s="31">
        <f t="shared" si="3"/>
        <v>0</v>
      </c>
      <c r="N65" s="31">
        <f t="shared" si="4"/>
        <v>0</v>
      </c>
      <c r="O65" s="31">
        <f t="shared" si="5"/>
        <v>0</v>
      </c>
      <c r="P65" s="31">
        <f t="shared" si="6"/>
        <v>0</v>
      </c>
      <c r="Q65" s="31">
        <f t="shared" si="7"/>
        <v>0</v>
      </c>
      <c r="R65" s="31">
        <f t="shared" si="8"/>
        <v>42.857142857142854</v>
      </c>
      <c r="S65" s="31">
        <f t="shared" si="9"/>
        <v>57.142857142857139</v>
      </c>
      <c r="T65" s="31">
        <f t="shared" si="10"/>
        <v>0</v>
      </c>
      <c r="U65" s="31">
        <f t="shared" si="11"/>
        <v>100</v>
      </c>
      <c r="V65" s="37">
        <f t="shared" si="12"/>
        <v>0</v>
      </c>
      <c r="W65" s="16">
        <f>'Marital Status'!H63</f>
        <v>23.52941176470588</v>
      </c>
      <c r="X65" s="16">
        <f>'Marital Status'!I63</f>
        <v>76.470588235294116</v>
      </c>
      <c r="Y65" s="19">
        <f>'Relationship in Household'!C63</f>
        <v>57.142857142857139</v>
      </c>
      <c r="Z65" s="19">
        <f>'Relationship in Household'!D63</f>
        <v>42.857142857142854</v>
      </c>
      <c r="AA65" s="19">
        <f>'Relationship in Household'!E63</f>
        <v>0</v>
      </c>
      <c r="AB65" s="19">
        <f>'Relationship in Household'!F63</f>
        <v>0</v>
      </c>
      <c r="AC65" s="19">
        <f>'Housing Tenure'!C63</f>
        <v>49.056603773584904</v>
      </c>
      <c r="AD65" s="19">
        <f>'Housing Tenure'!D63</f>
        <v>47.169811320754718</v>
      </c>
      <c r="AE65" s="16">
        <f>Education!F63</f>
        <v>30</v>
      </c>
      <c r="AF65" s="16">
        <f>'Labour force status'!F63</f>
        <v>100</v>
      </c>
      <c r="AG65" s="19">
        <f>Incomes!C63</f>
        <v>400</v>
      </c>
      <c r="AH65" s="16">
        <f>'English fluency'!C63</f>
        <v>0</v>
      </c>
      <c r="AI65" s="16">
        <f>'Indigenous Status'!F63</f>
        <v>0</v>
      </c>
      <c r="AJ65" s="19">
        <f>Religion!J63</f>
        <v>0</v>
      </c>
      <c r="AK65" s="19">
        <f>Religion!K63</f>
        <v>50</v>
      </c>
      <c r="AL65" s="19">
        <f>Religion!L63</f>
        <v>0</v>
      </c>
      <c r="AM65" s="19">
        <f>Religion!M63</f>
        <v>10.526315789473683</v>
      </c>
      <c r="AN65" s="19">
        <f>Religion!N63</f>
        <v>28.947368421052634</v>
      </c>
      <c r="AO65" s="19">
        <f>Religion!O63</f>
        <v>0</v>
      </c>
      <c r="AP65" s="19">
        <f>Religion!P63</f>
        <v>10.526315789473683</v>
      </c>
      <c r="AQ65" s="43">
        <f>Birthplace!C63</f>
        <v>9</v>
      </c>
      <c r="AR65" s="43">
        <f>Birthplace!D63</f>
        <v>0</v>
      </c>
      <c r="AS65" s="43">
        <f>Birthplace!E63</f>
        <v>0</v>
      </c>
      <c r="AT65" s="43">
        <f>Birthplace!F63</f>
        <v>0</v>
      </c>
      <c r="AU65" s="43">
        <f>Birthplace!G63</f>
        <v>0</v>
      </c>
      <c r="AV65" s="43">
        <f>Birthplace!H63</f>
        <v>0</v>
      </c>
      <c r="AW65" s="43">
        <f>Birthplace!I63</f>
        <v>0</v>
      </c>
      <c r="AX65" s="43">
        <f>Birthplace!J63</f>
        <v>0</v>
      </c>
      <c r="AY65" s="43">
        <f>Birthplace!K63</f>
        <v>0</v>
      </c>
      <c r="AZ65" s="43">
        <f>Birthplace!L63</f>
        <v>0</v>
      </c>
      <c r="BA65" s="43">
        <f>Birthplace!M63</f>
        <v>0</v>
      </c>
      <c r="BB65" s="43">
        <f>Birthplace!N63</f>
        <v>0</v>
      </c>
      <c r="BC65" s="43">
        <f>Birthplace!O63</f>
        <v>0</v>
      </c>
      <c r="BD65" s="43">
        <f>Birthplace!P63</f>
        <v>0</v>
      </c>
      <c r="BE65" s="43">
        <f>Birthplace!Q63</f>
        <v>0</v>
      </c>
      <c r="BF65" s="43">
        <f>Birthplace!R63</f>
        <v>0</v>
      </c>
      <c r="BG65" s="43">
        <f>Birthplace!S63</f>
        <v>0</v>
      </c>
      <c r="BH65" s="43">
        <f>Birthplace!T63</f>
        <v>0</v>
      </c>
      <c r="BI65" s="43">
        <f>Birthplace!U63</f>
        <v>0</v>
      </c>
      <c r="BJ65" s="43">
        <f>Birthplace!V63</f>
        <v>0</v>
      </c>
      <c r="BK65" s="43">
        <v>7</v>
      </c>
      <c r="BL65" s="8">
        <f t="shared" si="13"/>
        <v>128.57142857142858</v>
      </c>
      <c r="BM65" s="8">
        <f t="shared" si="14"/>
        <v>0</v>
      </c>
      <c r="BN65" s="8">
        <f t="shared" si="15"/>
        <v>0</v>
      </c>
      <c r="BO65" s="8">
        <f t="shared" si="16"/>
        <v>0</v>
      </c>
      <c r="BP65" s="8">
        <f t="shared" si="17"/>
        <v>0</v>
      </c>
      <c r="BQ65" s="8">
        <f t="shared" si="18"/>
        <v>0</v>
      </c>
      <c r="BR65" s="8">
        <f t="shared" si="19"/>
        <v>0</v>
      </c>
      <c r="BS65" s="8">
        <f t="shared" si="20"/>
        <v>0</v>
      </c>
      <c r="BT65" s="8">
        <f t="shared" si="21"/>
        <v>0</v>
      </c>
      <c r="BU65" s="8">
        <f t="shared" si="22"/>
        <v>0</v>
      </c>
      <c r="BV65" s="8">
        <f t="shared" si="23"/>
        <v>0</v>
      </c>
      <c r="BW65" s="8">
        <f t="shared" si="24"/>
        <v>0</v>
      </c>
      <c r="BX65" s="8">
        <f t="shared" si="25"/>
        <v>0</v>
      </c>
      <c r="BY65" s="8">
        <f t="shared" si="26"/>
        <v>0</v>
      </c>
      <c r="BZ65" s="8">
        <f t="shared" si="27"/>
        <v>0</v>
      </c>
      <c r="CA65" s="8">
        <f t="shared" si="28"/>
        <v>0</v>
      </c>
      <c r="CB65" s="8">
        <f t="shared" si="29"/>
        <v>0</v>
      </c>
      <c r="CC65" s="8">
        <f t="shared" si="30"/>
        <v>0</v>
      </c>
      <c r="CD65" s="8">
        <f t="shared" si="31"/>
        <v>0</v>
      </c>
      <c r="CE65" s="8">
        <f t="shared" si="32"/>
        <v>0</v>
      </c>
      <c r="CF65" s="8">
        <v>100</v>
      </c>
    </row>
    <row r="66" spans="1:84" x14ac:dyDescent="0.4">
      <c r="A66" s="38">
        <v>60</v>
      </c>
      <c r="B66" s="29" t="s">
        <v>76</v>
      </c>
      <c r="C66" s="29">
        <f>Age!C65</f>
        <v>0</v>
      </c>
      <c r="D66" s="29">
        <f>Age!D65</f>
        <v>0</v>
      </c>
      <c r="E66" s="29">
        <f>Age!E65</f>
        <v>0</v>
      </c>
      <c r="F66" s="29">
        <f>Age!F65</f>
        <v>4</v>
      </c>
      <c r="G66" s="29">
        <f>Age!G65</f>
        <v>0</v>
      </c>
      <c r="H66" s="29">
        <f>Age!H65</f>
        <v>0</v>
      </c>
      <c r="I66" s="29">
        <f>Age!I65</f>
        <v>0</v>
      </c>
      <c r="J66" s="29">
        <f>Age!J65</f>
        <v>3</v>
      </c>
      <c r="K66" s="29">
        <f>Age!K65</f>
        <v>7</v>
      </c>
      <c r="L66" s="36">
        <f t="shared" si="2"/>
        <v>4</v>
      </c>
      <c r="M66" s="31">
        <f t="shared" si="3"/>
        <v>0</v>
      </c>
      <c r="N66" s="31">
        <f t="shared" si="4"/>
        <v>0</v>
      </c>
      <c r="O66" s="31">
        <f t="shared" si="5"/>
        <v>0</v>
      </c>
      <c r="P66" s="31">
        <f t="shared" si="6"/>
        <v>57.142857142857139</v>
      </c>
      <c r="Q66" s="31">
        <f t="shared" si="7"/>
        <v>0</v>
      </c>
      <c r="R66" s="31">
        <f t="shared" si="8"/>
        <v>0</v>
      </c>
      <c r="S66" s="31">
        <f t="shared" si="9"/>
        <v>0</v>
      </c>
      <c r="T66" s="31">
        <f t="shared" si="10"/>
        <v>42.857142857142854</v>
      </c>
      <c r="U66" s="31">
        <f t="shared" si="11"/>
        <v>100</v>
      </c>
      <c r="V66" s="37">
        <f t="shared" si="12"/>
        <v>57.142857142857139</v>
      </c>
      <c r="W66" s="16">
        <f>'Marital Status'!H64</f>
        <v>25</v>
      </c>
      <c r="X66" s="16">
        <f>'Marital Status'!I64</f>
        <v>75</v>
      </c>
      <c r="Y66" s="19">
        <f>'Relationship in Household'!C64</f>
        <v>42.857142857142854</v>
      </c>
      <c r="Z66" s="19">
        <f>'Relationship in Household'!D64</f>
        <v>0</v>
      </c>
      <c r="AA66" s="19">
        <f>'Relationship in Household'!E64</f>
        <v>0</v>
      </c>
      <c r="AB66" s="19">
        <f>'Relationship in Household'!F64</f>
        <v>57.142857142857139</v>
      </c>
      <c r="AC66" s="19">
        <f>'Housing Tenure'!C64</f>
        <v>76.470588235294116</v>
      </c>
      <c r="AD66" s="19">
        <f>'Housing Tenure'!D64</f>
        <v>35.294117647058826</v>
      </c>
      <c r="AE66" s="16">
        <f>Education!F64</f>
        <v>0</v>
      </c>
      <c r="AF66" s="16">
        <f>'Labour force status'!F64</f>
        <v>100</v>
      </c>
      <c r="AG66" s="19">
        <f>Incomes!C64</f>
        <v>575</v>
      </c>
      <c r="AH66" s="16">
        <f>'English fluency'!C64</f>
        <v>0</v>
      </c>
      <c r="AI66" s="16">
        <f>'Indigenous Status'!F64</f>
        <v>0</v>
      </c>
      <c r="AJ66" s="19">
        <f>Religion!J64</f>
        <v>0</v>
      </c>
      <c r="AK66" s="19">
        <f>Religion!K64</f>
        <v>50</v>
      </c>
      <c r="AL66" s="19">
        <f>Religion!L64</f>
        <v>0</v>
      </c>
      <c r="AM66" s="19">
        <f>Religion!M64</f>
        <v>0</v>
      </c>
      <c r="AN66" s="19">
        <f>Religion!N64</f>
        <v>0</v>
      </c>
      <c r="AO66" s="19">
        <f>Religion!O64</f>
        <v>0</v>
      </c>
      <c r="AP66" s="19">
        <f>Religion!P64</f>
        <v>50</v>
      </c>
      <c r="AQ66" s="43">
        <f>Birthplace!C64</f>
        <v>8</v>
      </c>
      <c r="AR66" s="43">
        <f>Birthplace!D64</f>
        <v>0</v>
      </c>
      <c r="AS66" s="43">
        <f>Birthplace!E64</f>
        <v>0</v>
      </c>
      <c r="AT66" s="43">
        <f>Birthplace!F64</f>
        <v>0</v>
      </c>
      <c r="AU66" s="43">
        <f>Birthplace!G64</f>
        <v>0</v>
      </c>
      <c r="AV66" s="43">
        <f>Birthplace!H64</f>
        <v>0</v>
      </c>
      <c r="AW66" s="43">
        <f>Birthplace!I64</f>
        <v>0</v>
      </c>
      <c r="AX66" s="43">
        <f>Birthplace!J64</f>
        <v>0</v>
      </c>
      <c r="AY66" s="43">
        <f>Birthplace!K64</f>
        <v>0</v>
      </c>
      <c r="AZ66" s="43">
        <f>Birthplace!L64</f>
        <v>0</v>
      </c>
      <c r="BA66" s="43">
        <f>Birthplace!M64</f>
        <v>0</v>
      </c>
      <c r="BB66" s="43">
        <f>Birthplace!N64</f>
        <v>0</v>
      </c>
      <c r="BC66" s="43">
        <f>Birthplace!O64</f>
        <v>0</v>
      </c>
      <c r="BD66" s="43">
        <f>Birthplace!P64</f>
        <v>0</v>
      </c>
      <c r="BE66" s="43">
        <f>Birthplace!Q64</f>
        <v>0</v>
      </c>
      <c r="BF66" s="43">
        <f>Birthplace!R64</f>
        <v>0</v>
      </c>
      <c r="BG66" s="43">
        <f>Birthplace!S64</f>
        <v>0</v>
      </c>
      <c r="BH66" s="43">
        <f>Birthplace!T64</f>
        <v>0</v>
      </c>
      <c r="BI66" s="43">
        <f>Birthplace!U64</f>
        <v>0</v>
      </c>
      <c r="BJ66" s="43">
        <f>Birthplace!V64</f>
        <v>0</v>
      </c>
      <c r="BK66" s="43">
        <v>7</v>
      </c>
      <c r="BL66" s="8">
        <f t="shared" si="13"/>
        <v>114.28571428571428</v>
      </c>
      <c r="BM66" s="8">
        <f t="shared" si="14"/>
        <v>0</v>
      </c>
      <c r="BN66" s="8">
        <f t="shared" si="15"/>
        <v>0</v>
      </c>
      <c r="BO66" s="8">
        <f t="shared" si="16"/>
        <v>0</v>
      </c>
      <c r="BP66" s="8">
        <f t="shared" si="17"/>
        <v>0</v>
      </c>
      <c r="BQ66" s="8">
        <f t="shared" si="18"/>
        <v>0</v>
      </c>
      <c r="BR66" s="8">
        <f t="shared" si="19"/>
        <v>0</v>
      </c>
      <c r="BS66" s="8">
        <f t="shared" si="20"/>
        <v>0</v>
      </c>
      <c r="BT66" s="8">
        <f t="shared" si="21"/>
        <v>0</v>
      </c>
      <c r="BU66" s="8">
        <f t="shared" si="22"/>
        <v>0</v>
      </c>
      <c r="BV66" s="8">
        <f t="shared" si="23"/>
        <v>0</v>
      </c>
      <c r="BW66" s="8">
        <f t="shared" si="24"/>
        <v>0</v>
      </c>
      <c r="BX66" s="8">
        <f t="shared" si="25"/>
        <v>0</v>
      </c>
      <c r="BY66" s="8">
        <f t="shared" si="26"/>
        <v>0</v>
      </c>
      <c r="BZ66" s="8">
        <f t="shared" si="27"/>
        <v>0</v>
      </c>
      <c r="CA66" s="8">
        <f t="shared" si="28"/>
        <v>0</v>
      </c>
      <c r="CB66" s="8">
        <f t="shared" si="29"/>
        <v>0</v>
      </c>
      <c r="CC66" s="8">
        <f t="shared" si="30"/>
        <v>0</v>
      </c>
      <c r="CD66" s="8">
        <f t="shared" si="31"/>
        <v>0</v>
      </c>
      <c r="CE66" s="8">
        <f t="shared" si="32"/>
        <v>0</v>
      </c>
      <c r="CF66" s="8">
        <v>100</v>
      </c>
    </row>
    <row r="67" spans="1:84" x14ac:dyDescent="0.4">
      <c r="A67" s="38">
        <v>61</v>
      </c>
      <c r="B67" s="29" t="s">
        <v>77</v>
      </c>
      <c r="C67" s="29">
        <f>Age!C66</f>
        <v>0</v>
      </c>
      <c r="D67" s="29">
        <f>Age!D66</f>
        <v>0</v>
      </c>
      <c r="E67" s="29">
        <f>Age!E66</f>
        <v>0</v>
      </c>
      <c r="F67" s="29">
        <f>Age!F66</f>
        <v>0</v>
      </c>
      <c r="G67" s="29">
        <f>Age!G66</f>
        <v>0</v>
      </c>
      <c r="H67" s="29">
        <f>Age!H66</f>
        <v>0</v>
      </c>
      <c r="I67" s="29">
        <f>Age!I66</f>
        <v>11</v>
      </c>
      <c r="J67" s="29">
        <f>Age!J66</f>
        <v>3</v>
      </c>
      <c r="K67" s="29">
        <f>Age!K66</f>
        <v>14</v>
      </c>
      <c r="L67" s="36">
        <f t="shared" si="2"/>
        <v>0</v>
      </c>
      <c r="M67" s="31">
        <f t="shared" si="3"/>
        <v>0</v>
      </c>
      <c r="N67" s="31">
        <f t="shared" si="4"/>
        <v>0</v>
      </c>
      <c r="O67" s="31">
        <f t="shared" si="5"/>
        <v>0</v>
      </c>
      <c r="P67" s="31">
        <f t="shared" si="6"/>
        <v>0</v>
      </c>
      <c r="Q67" s="31">
        <f t="shared" si="7"/>
        <v>0</v>
      </c>
      <c r="R67" s="31">
        <f t="shared" si="8"/>
        <v>0</v>
      </c>
      <c r="S67" s="31">
        <f t="shared" si="9"/>
        <v>78.571428571428569</v>
      </c>
      <c r="T67" s="31">
        <f t="shared" si="10"/>
        <v>21.428571428571427</v>
      </c>
      <c r="U67" s="31">
        <f t="shared" si="11"/>
        <v>100</v>
      </c>
      <c r="V67" s="37">
        <f t="shared" si="12"/>
        <v>0</v>
      </c>
      <c r="W67" s="16">
        <f>'Marital Status'!H65</f>
        <v>50</v>
      </c>
      <c r="X67" s="16">
        <f>'Marital Status'!I65</f>
        <v>50</v>
      </c>
      <c r="Y67" s="19">
        <f>'Relationship in Household'!C65</f>
        <v>50</v>
      </c>
      <c r="Z67" s="19">
        <f>'Relationship in Household'!D65</f>
        <v>50</v>
      </c>
      <c r="AA67" s="19">
        <f>'Relationship in Household'!E65</f>
        <v>0</v>
      </c>
      <c r="AB67" s="19">
        <f>'Relationship in Household'!F65</f>
        <v>0</v>
      </c>
      <c r="AC67" s="19">
        <f>'Housing Tenure'!C65</f>
        <v>72.368421052631575</v>
      </c>
      <c r="AD67" s="19">
        <f>'Housing Tenure'!D65</f>
        <v>25</v>
      </c>
      <c r="AE67" s="16">
        <f>Education!F65</f>
        <v>26.666666666666668</v>
      </c>
      <c r="AF67" s="16">
        <f>'Labour force status'!F65</f>
        <v>80</v>
      </c>
      <c r="AG67" s="19">
        <f>Incomes!C65</f>
        <v>475</v>
      </c>
      <c r="AH67" s="16">
        <f>'English fluency'!C65</f>
        <v>0</v>
      </c>
      <c r="AI67" s="16">
        <f>'Indigenous Status'!F65</f>
        <v>0</v>
      </c>
      <c r="AJ67" s="19">
        <f>Religion!J65</f>
        <v>0</v>
      </c>
      <c r="AK67" s="19">
        <f>Religion!K65</f>
        <v>55.384615384615387</v>
      </c>
      <c r="AL67" s="19">
        <f>Religion!L65</f>
        <v>0</v>
      </c>
      <c r="AM67" s="19">
        <f>Religion!M65</f>
        <v>0</v>
      </c>
      <c r="AN67" s="19">
        <f>Religion!N65</f>
        <v>0</v>
      </c>
      <c r="AO67" s="19">
        <f>Religion!O65</f>
        <v>0</v>
      </c>
      <c r="AP67" s="19">
        <f>Religion!P65</f>
        <v>44.61538461538462</v>
      </c>
      <c r="AQ67" s="43">
        <f>Birthplace!C65</f>
        <v>21</v>
      </c>
      <c r="AR67" s="43">
        <f>Birthplace!D65</f>
        <v>0</v>
      </c>
      <c r="AS67" s="43">
        <f>Birthplace!E65</f>
        <v>0</v>
      </c>
      <c r="AT67" s="43">
        <f>Birthplace!F65</f>
        <v>0</v>
      </c>
      <c r="AU67" s="43">
        <f>Birthplace!G65</f>
        <v>0</v>
      </c>
      <c r="AV67" s="43">
        <f>Birthplace!H65</f>
        <v>0</v>
      </c>
      <c r="AW67" s="43">
        <f>Birthplace!I65</f>
        <v>0</v>
      </c>
      <c r="AX67" s="43">
        <f>Birthplace!J65</f>
        <v>0</v>
      </c>
      <c r="AY67" s="43">
        <f>Birthplace!K65</f>
        <v>0</v>
      </c>
      <c r="AZ67" s="43">
        <f>Birthplace!L65</f>
        <v>0</v>
      </c>
      <c r="BA67" s="43">
        <f>Birthplace!M65</f>
        <v>0</v>
      </c>
      <c r="BB67" s="43">
        <f>Birthplace!N65</f>
        <v>0</v>
      </c>
      <c r="BC67" s="43">
        <f>Birthplace!O65</f>
        <v>0</v>
      </c>
      <c r="BD67" s="43">
        <f>Birthplace!P65</f>
        <v>0</v>
      </c>
      <c r="BE67" s="43">
        <f>Birthplace!Q65</f>
        <v>0</v>
      </c>
      <c r="BF67" s="43">
        <f>Birthplace!R65</f>
        <v>0</v>
      </c>
      <c r="BG67" s="43">
        <f>Birthplace!S65</f>
        <v>0</v>
      </c>
      <c r="BH67" s="43">
        <f>Birthplace!T65</f>
        <v>0</v>
      </c>
      <c r="BI67" s="43">
        <f>Birthplace!U65</f>
        <v>0</v>
      </c>
      <c r="BJ67" s="43">
        <f>Birthplace!V65</f>
        <v>0</v>
      </c>
      <c r="BK67" s="43">
        <v>14</v>
      </c>
      <c r="BL67" s="8">
        <f t="shared" si="13"/>
        <v>150</v>
      </c>
      <c r="BM67" s="8">
        <f t="shared" si="14"/>
        <v>0</v>
      </c>
      <c r="BN67" s="8">
        <f t="shared" si="15"/>
        <v>0</v>
      </c>
      <c r="BO67" s="8">
        <f t="shared" si="16"/>
        <v>0</v>
      </c>
      <c r="BP67" s="8">
        <f t="shared" si="17"/>
        <v>0</v>
      </c>
      <c r="BQ67" s="8">
        <f t="shared" si="18"/>
        <v>0</v>
      </c>
      <c r="BR67" s="8">
        <f t="shared" si="19"/>
        <v>0</v>
      </c>
      <c r="BS67" s="8">
        <f t="shared" si="20"/>
        <v>0</v>
      </c>
      <c r="BT67" s="8">
        <f t="shared" si="21"/>
        <v>0</v>
      </c>
      <c r="BU67" s="8">
        <f t="shared" si="22"/>
        <v>0</v>
      </c>
      <c r="BV67" s="8">
        <f t="shared" si="23"/>
        <v>0</v>
      </c>
      <c r="BW67" s="8">
        <f t="shared" si="24"/>
        <v>0</v>
      </c>
      <c r="BX67" s="8">
        <f t="shared" si="25"/>
        <v>0</v>
      </c>
      <c r="BY67" s="8">
        <f t="shared" si="26"/>
        <v>0</v>
      </c>
      <c r="BZ67" s="8">
        <f t="shared" si="27"/>
        <v>0</v>
      </c>
      <c r="CA67" s="8">
        <f t="shared" si="28"/>
        <v>0</v>
      </c>
      <c r="CB67" s="8">
        <f t="shared" si="29"/>
        <v>0</v>
      </c>
      <c r="CC67" s="8">
        <f t="shared" si="30"/>
        <v>0</v>
      </c>
      <c r="CD67" s="8">
        <f t="shared" si="31"/>
        <v>0</v>
      </c>
      <c r="CE67" s="8">
        <f t="shared" si="32"/>
        <v>0</v>
      </c>
      <c r="CF67" s="8">
        <v>100</v>
      </c>
    </row>
    <row r="68" spans="1:84" x14ac:dyDescent="0.4">
      <c r="A68" s="38">
        <v>62</v>
      </c>
      <c r="B68" s="29" t="s">
        <v>78</v>
      </c>
      <c r="C68" s="29">
        <f>Age!C67</f>
        <v>0</v>
      </c>
      <c r="D68" s="29">
        <f>Age!D67</f>
        <v>0</v>
      </c>
      <c r="E68" s="29">
        <f>Age!E67</f>
        <v>0</v>
      </c>
      <c r="F68" s="29">
        <f>Age!F67</f>
        <v>0</v>
      </c>
      <c r="G68" s="29">
        <f>Age!G67</f>
        <v>4</v>
      </c>
      <c r="H68" s="29">
        <f>Age!H67</f>
        <v>4</v>
      </c>
      <c r="I68" s="29">
        <f>Age!I67</f>
        <v>3</v>
      </c>
      <c r="J68" s="29">
        <f>Age!J67</f>
        <v>13</v>
      </c>
      <c r="K68" s="29">
        <f>Age!K67</f>
        <v>24</v>
      </c>
      <c r="L68" s="36">
        <f t="shared" si="2"/>
        <v>4</v>
      </c>
      <c r="M68" s="31">
        <f t="shared" si="3"/>
        <v>0</v>
      </c>
      <c r="N68" s="31">
        <f t="shared" si="4"/>
        <v>0</v>
      </c>
      <c r="O68" s="31">
        <f t="shared" si="5"/>
        <v>0</v>
      </c>
      <c r="P68" s="31">
        <f t="shared" si="6"/>
        <v>0</v>
      </c>
      <c r="Q68" s="31">
        <f t="shared" si="7"/>
        <v>16.666666666666664</v>
      </c>
      <c r="R68" s="31">
        <f t="shared" si="8"/>
        <v>16.666666666666664</v>
      </c>
      <c r="S68" s="31">
        <f t="shared" si="9"/>
        <v>12.5</v>
      </c>
      <c r="T68" s="31">
        <f t="shared" si="10"/>
        <v>54.166666666666664</v>
      </c>
      <c r="U68" s="31">
        <f t="shared" si="11"/>
        <v>100</v>
      </c>
      <c r="V68" s="37">
        <f t="shared" si="12"/>
        <v>16.666666666666664</v>
      </c>
      <c r="W68" s="16">
        <f>'Marital Status'!H66</f>
        <v>53.846153846153847</v>
      </c>
      <c r="X68" s="16">
        <f>'Marital Status'!I66</f>
        <v>46.153846153846153</v>
      </c>
      <c r="Y68" s="19">
        <f>'Relationship in Household'!C66</f>
        <v>82.35294117647058</v>
      </c>
      <c r="Z68" s="19">
        <f>'Relationship in Household'!D66</f>
        <v>17.647058823529413</v>
      </c>
      <c r="AA68" s="19">
        <f>'Relationship in Household'!E66</f>
        <v>0</v>
      </c>
      <c r="AB68" s="19">
        <f>'Relationship in Household'!F66</f>
        <v>0</v>
      </c>
      <c r="AC68" s="19">
        <f>'Housing Tenure'!C66</f>
        <v>56.140350877192979</v>
      </c>
      <c r="AD68" s="19">
        <f>'Housing Tenure'!D66</f>
        <v>40.350877192982452</v>
      </c>
      <c r="AE68" s="16">
        <f>Education!F66</f>
        <v>57.142857142857139</v>
      </c>
      <c r="AF68" s="16">
        <f>'Labour force status'!F66</f>
        <v>55.172413793103445</v>
      </c>
      <c r="AG68" s="19">
        <f>Incomes!C66</f>
        <v>342.85714285714283</v>
      </c>
      <c r="AH68" s="16">
        <f>'English fluency'!C66</f>
        <v>0</v>
      </c>
      <c r="AI68" s="16">
        <f>'Indigenous Status'!F66</f>
        <v>26.666666666666668</v>
      </c>
      <c r="AJ68" s="19">
        <f>Religion!J66</f>
        <v>0</v>
      </c>
      <c r="AK68" s="19">
        <f>Religion!K66</f>
        <v>53.658536585365859</v>
      </c>
      <c r="AL68" s="19">
        <f>Religion!L66</f>
        <v>0</v>
      </c>
      <c r="AM68" s="19">
        <f>Religion!M66</f>
        <v>0</v>
      </c>
      <c r="AN68" s="19">
        <f>Religion!N66</f>
        <v>0</v>
      </c>
      <c r="AO68" s="19">
        <f>Religion!O66</f>
        <v>0</v>
      </c>
      <c r="AP68" s="19">
        <f>Religion!P66</f>
        <v>46.341463414634148</v>
      </c>
      <c r="AQ68" s="43">
        <f>Birthplace!C66</f>
        <v>24</v>
      </c>
      <c r="AR68" s="43">
        <f>Birthplace!D66</f>
        <v>0</v>
      </c>
      <c r="AS68" s="43">
        <f>Birthplace!E66</f>
        <v>0</v>
      </c>
      <c r="AT68" s="43">
        <f>Birthplace!F66</f>
        <v>0</v>
      </c>
      <c r="AU68" s="43">
        <f>Birthplace!G66</f>
        <v>0</v>
      </c>
      <c r="AV68" s="43">
        <f>Birthplace!H66</f>
        <v>0</v>
      </c>
      <c r="AW68" s="43">
        <f>Birthplace!I66</f>
        <v>0</v>
      </c>
      <c r="AX68" s="43">
        <f>Birthplace!J66</f>
        <v>0</v>
      </c>
      <c r="AY68" s="43">
        <f>Birthplace!K66</f>
        <v>0</v>
      </c>
      <c r="AZ68" s="43">
        <f>Birthplace!L66</f>
        <v>0</v>
      </c>
      <c r="BA68" s="43">
        <f>Birthplace!M66</f>
        <v>0</v>
      </c>
      <c r="BB68" s="43">
        <f>Birthplace!N66</f>
        <v>0</v>
      </c>
      <c r="BC68" s="43">
        <f>Birthplace!O66</f>
        <v>0</v>
      </c>
      <c r="BD68" s="43">
        <f>Birthplace!P66</f>
        <v>0</v>
      </c>
      <c r="BE68" s="43">
        <f>Birthplace!Q66</f>
        <v>0</v>
      </c>
      <c r="BF68" s="43">
        <f>Birthplace!R66</f>
        <v>0</v>
      </c>
      <c r="BG68" s="43">
        <f>Birthplace!S66</f>
        <v>0</v>
      </c>
      <c r="BH68" s="43">
        <f>Birthplace!T66</f>
        <v>0</v>
      </c>
      <c r="BI68" s="43">
        <f>Birthplace!U66</f>
        <v>0</v>
      </c>
      <c r="BJ68" s="43">
        <f>Birthplace!V66</f>
        <v>0</v>
      </c>
      <c r="BK68" s="43">
        <v>24</v>
      </c>
      <c r="BL68" s="8">
        <f t="shared" si="13"/>
        <v>100</v>
      </c>
      <c r="BM68" s="8">
        <f t="shared" si="14"/>
        <v>0</v>
      </c>
      <c r="BN68" s="8">
        <f t="shared" si="15"/>
        <v>0</v>
      </c>
      <c r="BO68" s="8">
        <f t="shared" si="16"/>
        <v>0</v>
      </c>
      <c r="BP68" s="8">
        <f t="shared" si="17"/>
        <v>0</v>
      </c>
      <c r="BQ68" s="8">
        <f t="shared" si="18"/>
        <v>0</v>
      </c>
      <c r="BR68" s="8">
        <f t="shared" si="19"/>
        <v>0</v>
      </c>
      <c r="BS68" s="8">
        <f t="shared" si="20"/>
        <v>0</v>
      </c>
      <c r="BT68" s="8">
        <f t="shared" si="21"/>
        <v>0</v>
      </c>
      <c r="BU68" s="8">
        <f t="shared" si="22"/>
        <v>0</v>
      </c>
      <c r="BV68" s="8">
        <f t="shared" si="23"/>
        <v>0</v>
      </c>
      <c r="BW68" s="8">
        <f t="shared" si="24"/>
        <v>0</v>
      </c>
      <c r="BX68" s="8">
        <f t="shared" si="25"/>
        <v>0</v>
      </c>
      <c r="BY68" s="8">
        <f t="shared" si="26"/>
        <v>0</v>
      </c>
      <c r="BZ68" s="8">
        <f t="shared" si="27"/>
        <v>0</v>
      </c>
      <c r="CA68" s="8">
        <f t="shared" si="28"/>
        <v>0</v>
      </c>
      <c r="CB68" s="8">
        <f t="shared" si="29"/>
        <v>0</v>
      </c>
      <c r="CC68" s="8">
        <f t="shared" si="30"/>
        <v>0</v>
      </c>
      <c r="CD68" s="8">
        <f t="shared" si="31"/>
        <v>0</v>
      </c>
      <c r="CE68" s="8">
        <f t="shared" si="32"/>
        <v>0</v>
      </c>
      <c r="CF68" s="8">
        <v>100</v>
      </c>
    </row>
    <row r="69" spans="1:84" x14ac:dyDescent="0.4">
      <c r="A69" s="38">
        <v>63</v>
      </c>
      <c r="B69" s="29" t="s">
        <v>34</v>
      </c>
      <c r="C69" s="29">
        <f>Age!C68</f>
        <v>0</v>
      </c>
      <c r="D69" s="29">
        <f>Age!D68</f>
        <v>0</v>
      </c>
      <c r="E69" s="29">
        <f>Age!E68</f>
        <v>3</v>
      </c>
      <c r="F69" s="29">
        <f>Age!F68</f>
        <v>0</v>
      </c>
      <c r="G69" s="29">
        <f>Age!G68</f>
        <v>0</v>
      </c>
      <c r="H69" s="29">
        <f>Age!H68</f>
        <v>0</v>
      </c>
      <c r="I69" s="29">
        <f>Age!I68</f>
        <v>4</v>
      </c>
      <c r="J69" s="29">
        <f>Age!J68</f>
        <v>8</v>
      </c>
      <c r="K69" s="29">
        <f>Age!K68</f>
        <v>15</v>
      </c>
      <c r="L69" s="36">
        <f t="shared" si="2"/>
        <v>3</v>
      </c>
      <c r="M69" s="31">
        <f t="shared" si="3"/>
        <v>0</v>
      </c>
      <c r="N69" s="31">
        <f t="shared" si="4"/>
        <v>0</v>
      </c>
      <c r="O69" s="31">
        <f t="shared" si="5"/>
        <v>20</v>
      </c>
      <c r="P69" s="31">
        <f t="shared" si="6"/>
        <v>0</v>
      </c>
      <c r="Q69" s="31">
        <f t="shared" si="7"/>
        <v>0</v>
      </c>
      <c r="R69" s="31">
        <f t="shared" si="8"/>
        <v>0</v>
      </c>
      <c r="S69" s="31">
        <f t="shared" si="9"/>
        <v>26.666666666666668</v>
      </c>
      <c r="T69" s="31">
        <f t="shared" si="10"/>
        <v>53.333333333333336</v>
      </c>
      <c r="U69" s="31">
        <f t="shared" si="11"/>
        <v>100</v>
      </c>
      <c r="V69" s="37">
        <f t="shared" si="12"/>
        <v>20</v>
      </c>
      <c r="W69" s="16">
        <f>'Marital Status'!H67</f>
        <v>37.5</v>
      </c>
      <c r="X69" s="16">
        <f>'Marital Status'!I67</f>
        <v>62.5</v>
      </c>
      <c r="Y69" s="19">
        <f>'Relationship in Household'!C67</f>
        <v>50</v>
      </c>
      <c r="Z69" s="19">
        <f>'Relationship in Household'!D67</f>
        <v>50</v>
      </c>
      <c r="AA69" s="19">
        <f>'Relationship in Household'!E67</f>
        <v>0</v>
      </c>
      <c r="AB69" s="19">
        <f>'Relationship in Household'!F67</f>
        <v>0</v>
      </c>
      <c r="AC69" s="19">
        <f>'Housing Tenure'!C67</f>
        <v>48.369565217391305</v>
      </c>
      <c r="AD69" s="19">
        <f>'Housing Tenure'!D67</f>
        <v>45.108695652173914</v>
      </c>
      <c r="AE69" s="16">
        <f>Education!F67</f>
        <v>62.5</v>
      </c>
      <c r="AF69" s="16">
        <f>'Labour force status'!F67</f>
        <v>53.333333333333336</v>
      </c>
      <c r="AG69" s="19">
        <f>Incomes!C67</f>
        <v>0</v>
      </c>
      <c r="AH69" s="16">
        <f>'English fluency'!C67</f>
        <v>0</v>
      </c>
      <c r="AI69" s="16">
        <f>'Indigenous Status'!F67</f>
        <v>0</v>
      </c>
      <c r="AJ69" s="19">
        <f>Religion!J67</f>
        <v>0</v>
      </c>
      <c r="AK69" s="19">
        <f>Religion!K67</f>
        <v>46.153846153846153</v>
      </c>
      <c r="AL69" s="19">
        <f>Religion!L67</f>
        <v>0</v>
      </c>
      <c r="AM69" s="19">
        <f>Religion!M67</f>
        <v>19.230769230769234</v>
      </c>
      <c r="AN69" s="19">
        <f>Religion!N67</f>
        <v>0</v>
      </c>
      <c r="AO69" s="19">
        <f>Religion!O67</f>
        <v>0</v>
      </c>
      <c r="AP69" s="19">
        <f>Religion!P67</f>
        <v>34.615384615384613</v>
      </c>
      <c r="AQ69" s="43">
        <f>Birthplace!C67</f>
        <v>10</v>
      </c>
      <c r="AR69" s="43">
        <f>Birthplace!D67</f>
        <v>0</v>
      </c>
      <c r="AS69" s="43">
        <f>Birthplace!E67</f>
        <v>0</v>
      </c>
      <c r="AT69" s="43">
        <f>Birthplace!F67</f>
        <v>0</v>
      </c>
      <c r="AU69" s="43">
        <f>Birthplace!G67</f>
        <v>0</v>
      </c>
      <c r="AV69" s="43">
        <f>Birthplace!H67</f>
        <v>0</v>
      </c>
      <c r="AW69" s="43">
        <f>Birthplace!I67</f>
        <v>0</v>
      </c>
      <c r="AX69" s="43">
        <f>Birthplace!J67</f>
        <v>0</v>
      </c>
      <c r="AY69" s="43">
        <f>Birthplace!K67</f>
        <v>0</v>
      </c>
      <c r="AZ69" s="43">
        <f>Birthplace!L67</f>
        <v>0</v>
      </c>
      <c r="BA69" s="43">
        <f>Birthplace!M67</f>
        <v>0</v>
      </c>
      <c r="BB69" s="43">
        <f>Birthplace!N67</f>
        <v>0</v>
      </c>
      <c r="BC69" s="43">
        <f>Birthplace!O67</f>
        <v>0</v>
      </c>
      <c r="BD69" s="43">
        <f>Birthplace!P67</f>
        <v>0</v>
      </c>
      <c r="BE69" s="43">
        <f>Birthplace!Q67</f>
        <v>0</v>
      </c>
      <c r="BF69" s="43">
        <f>Birthplace!R67</f>
        <v>0</v>
      </c>
      <c r="BG69" s="43">
        <f>Birthplace!S67</f>
        <v>0</v>
      </c>
      <c r="BH69" s="43">
        <f>Birthplace!T67</f>
        <v>0</v>
      </c>
      <c r="BI69" s="43">
        <f>Birthplace!U67</f>
        <v>0</v>
      </c>
      <c r="BJ69" s="43">
        <f>Birthplace!V67</f>
        <v>0</v>
      </c>
      <c r="BK69" s="43">
        <v>15</v>
      </c>
      <c r="BL69" s="8">
        <f t="shared" si="13"/>
        <v>66.666666666666657</v>
      </c>
      <c r="BM69" s="8">
        <f t="shared" si="14"/>
        <v>0</v>
      </c>
      <c r="BN69" s="8">
        <f t="shared" si="15"/>
        <v>0</v>
      </c>
      <c r="BO69" s="8">
        <f t="shared" si="16"/>
        <v>0</v>
      </c>
      <c r="BP69" s="8">
        <f t="shared" si="17"/>
        <v>0</v>
      </c>
      <c r="BQ69" s="8">
        <f t="shared" si="18"/>
        <v>0</v>
      </c>
      <c r="BR69" s="8">
        <f t="shared" si="19"/>
        <v>0</v>
      </c>
      <c r="BS69" s="8">
        <f t="shared" si="20"/>
        <v>0</v>
      </c>
      <c r="BT69" s="8">
        <f t="shared" si="21"/>
        <v>0</v>
      </c>
      <c r="BU69" s="8">
        <f t="shared" si="22"/>
        <v>0</v>
      </c>
      <c r="BV69" s="8">
        <f t="shared" si="23"/>
        <v>0</v>
      </c>
      <c r="BW69" s="8">
        <f t="shared" si="24"/>
        <v>0</v>
      </c>
      <c r="BX69" s="8">
        <f t="shared" si="25"/>
        <v>0</v>
      </c>
      <c r="BY69" s="8">
        <f t="shared" si="26"/>
        <v>0</v>
      </c>
      <c r="BZ69" s="8">
        <f t="shared" si="27"/>
        <v>0</v>
      </c>
      <c r="CA69" s="8">
        <f t="shared" si="28"/>
        <v>0</v>
      </c>
      <c r="CB69" s="8">
        <f t="shared" si="29"/>
        <v>0</v>
      </c>
      <c r="CC69" s="8">
        <f t="shared" si="30"/>
        <v>0</v>
      </c>
      <c r="CD69" s="8">
        <f t="shared" si="31"/>
        <v>0</v>
      </c>
      <c r="CE69" s="8">
        <f t="shared" si="32"/>
        <v>0</v>
      </c>
      <c r="CF69" s="8">
        <v>100</v>
      </c>
    </row>
    <row r="70" spans="1:84" x14ac:dyDescent="0.4">
      <c r="A70" s="38">
        <v>64</v>
      </c>
      <c r="B70" s="29" t="s">
        <v>79</v>
      </c>
      <c r="C70" s="29">
        <f>Age!C69</f>
        <v>0</v>
      </c>
      <c r="D70" s="29">
        <f>Age!D69</f>
        <v>0</v>
      </c>
      <c r="E70" s="29">
        <f>Age!E69</f>
        <v>0</v>
      </c>
      <c r="F70" s="29">
        <f>Age!F69</f>
        <v>0</v>
      </c>
      <c r="G70" s="29">
        <f>Age!G69</f>
        <v>0</v>
      </c>
      <c r="H70" s="29">
        <f>Age!H69</f>
        <v>0</v>
      </c>
      <c r="I70" s="29">
        <f>Age!I69</f>
        <v>0</v>
      </c>
      <c r="J70" s="29">
        <f>Age!J69</f>
        <v>4</v>
      </c>
      <c r="K70" s="29">
        <f>Age!K69</f>
        <v>4</v>
      </c>
      <c r="L70" s="36">
        <f t="shared" si="2"/>
        <v>0</v>
      </c>
      <c r="M70" s="31">
        <f t="shared" si="3"/>
        <v>0</v>
      </c>
      <c r="N70" s="31">
        <f t="shared" si="4"/>
        <v>0</v>
      </c>
      <c r="O70" s="31">
        <f t="shared" si="5"/>
        <v>0</v>
      </c>
      <c r="P70" s="31">
        <f t="shared" si="6"/>
        <v>0</v>
      </c>
      <c r="Q70" s="31">
        <f t="shared" si="7"/>
        <v>0</v>
      </c>
      <c r="R70" s="31">
        <f t="shared" si="8"/>
        <v>0</v>
      </c>
      <c r="S70" s="31">
        <f t="shared" si="9"/>
        <v>0</v>
      </c>
      <c r="T70" s="31">
        <f t="shared" si="10"/>
        <v>100</v>
      </c>
      <c r="U70" s="31">
        <f t="shared" si="11"/>
        <v>100</v>
      </c>
      <c r="V70" s="37">
        <f t="shared" si="12"/>
        <v>0</v>
      </c>
      <c r="W70" s="16">
        <f>'Marital Status'!H68</f>
        <v>64.285714285714292</v>
      </c>
      <c r="X70" s="16">
        <f>'Marital Status'!I68</f>
        <v>35.714285714285708</v>
      </c>
      <c r="Y70" s="19">
        <f>'Relationship in Household'!C68</f>
        <v>64.285714285714292</v>
      </c>
      <c r="Z70" s="19">
        <f>'Relationship in Household'!D68</f>
        <v>35.714285714285715</v>
      </c>
      <c r="AA70" s="19">
        <f>'Relationship in Household'!E68</f>
        <v>0</v>
      </c>
      <c r="AB70" s="19">
        <f>'Relationship in Household'!F68</f>
        <v>0</v>
      </c>
      <c r="AC70" s="19">
        <f>'Housing Tenure'!C68</f>
        <v>62.5</v>
      </c>
      <c r="AD70" s="19">
        <f>'Housing Tenure'!D68</f>
        <v>35</v>
      </c>
      <c r="AE70" s="16">
        <f>Education!F68</f>
        <v>25</v>
      </c>
      <c r="AF70" s="16">
        <f>'Labour force status'!F68</f>
        <v>80</v>
      </c>
      <c r="AG70" s="19">
        <f>Incomes!C68</f>
        <v>537.5</v>
      </c>
      <c r="AH70" s="16">
        <f>'English fluency'!C68</f>
        <v>0</v>
      </c>
      <c r="AI70" s="16">
        <f>'Indigenous Status'!F68</f>
        <v>0</v>
      </c>
      <c r="AJ70" s="19">
        <f>Religion!J68</f>
        <v>0</v>
      </c>
      <c r="AK70" s="19">
        <f>Religion!K68</f>
        <v>41.17647058823529</v>
      </c>
      <c r="AL70" s="19">
        <f>Religion!L68</f>
        <v>0</v>
      </c>
      <c r="AM70" s="19">
        <f>Religion!M68</f>
        <v>0</v>
      </c>
      <c r="AN70" s="19">
        <f>Religion!N68</f>
        <v>0</v>
      </c>
      <c r="AO70" s="19">
        <f>Religion!O68</f>
        <v>0</v>
      </c>
      <c r="AP70" s="19">
        <f>Religion!P68</f>
        <v>58.82352941176471</v>
      </c>
      <c r="AQ70" s="43">
        <f>Birthplace!C68</f>
        <v>13</v>
      </c>
      <c r="AR70" s="43">
        <f>Birthplace!D68</f>
        <v>0</v>
      </c>
      <c r="AS70" s="43">
        <f>Birthplace!E68</f>
        <v>0</v>
      </c>
      <c r="AT70" s="43">
        <f>Birthplace!F68</f>
        <v>0</v>
      </c>
      <c r="AU70" s="43">
        <f>Birthplace!G68</f>
        <v>0</v>
      </c>
      <c r="AV70" s="43">
        <f>Birthplace!H68</f>
        <v>0</v>
      </c>
      <c r="AW70" s="43">
        <f>Birthplace!I68</f>
        <v>0</v>
      </c>
      <c r="AX70" s="43">
        <f>Birthplace!J68</f>
        <v>0</v>
      </c>
      <c r="AY70" s="43">
        <f>Birthplace!K68</f>
        <v>0</v>
      </c>
      <c r="AZ70" s="43">
        <f>Birthplace!L68</f>
        <v>0</v>
      </c>
      <c r="BA70" s="43">
        <f>Birthplace!M68</f>
        <v>0</v>
      </c>
      <c r="BB70" s="43">
        <f>Birthplace!N68</f>
        <v>0</v>
      </c>
      <c r="BC70" s="43">
        <f>Birthplace!O68</f>
        <v>0</v>
      </c>
      <c r="BD70" s="43">
        <f>Birthplace!P68</f>
        <v>0</v>
      </c>
      <c r="BE70" s="43">
        <f>Birthplace!Q68</f>
        <v>0</v>
      </c>
      <c r="BF70" s="43">
        <f>Birthplace!R68</f>
        <v>0</v>
      </c>
      <c r="BG70" s="43">
        <f>Birthplace!S68</f>
        <v>0</v>
      </c>
      <c r="BH70" s="43">
        <f>Birthplace!T68</f>
        <v>0</v>
      </c>
      <c r="BI70" s="43">
        <f>Birthplace!U68</f>
        <v>0</v>
      </c>
      <c r="BJ70" s="43">
        <f>Birthplace!V68</f>
        <v>0</v>
      </c>
      <c r="BK70" s="43">
        <v>4</v>
      </c>
      <c r="BL70" s="8">
        <f t="shared" si="13"/>
        <v>325</v>
      </c>
      <c r="BM70" s="8">
        <f t="shared" si="14"/>
        <v>0</v>
      </c>
      <c r="BN70" s="8">
        <f t="shared" si="15"/>
        <v>0</v>
      </c>
      <c r="BO70" s="8">
        <f t="shared" si="16"/>
        <v>0</v>
      </c>
      <c r="BP70" s="8">
        <f t="shared" si="17"/>
        <v>0</v>
      </c>
      <c r="BQ70" s="8">
        <f t="shared" si="18"/>
        <v>0</v>
      </c>
      <c r="BR70" s="8">
        <f t="shared" si="19"/>
        <v>0</v>
      </c>
      <c r="BS70" s="8">
        <f t="shared" si="20"/>
        <v>0</v>
      </c>
      <c r="BT70" s="8">
        <f t="shared" si="21"/>
        <v>0</v>
      </c>
      <c r="BU70" s="8">
        <f t="shared" si="22"/>
        <v>0</v>
      </c>
      <c r="BV70" s="8">
        <f t="shared" si="23"/>
        <v>0</v>
      </c>
      <c r="BW70" s="8">
        <f t="shared" si="24"/>
        <v>0</v>
      </c>
      <c r="BX70" s="8">
        <f t="shared" si="25"/>
        <v>0</v>
      </c>
      <c r="BY70" s="8">
        <f t="shared" si="26"/>
        <v>0</v>
      </c>
      <c r="BZ70" s="8">
        <f t="shared" si="27"/>
        <v>0</v>
      </c>
      <c r="CA70" s="8">
        <f t="shared" si="28"/>
        <v>0</v>
      </c>
      <c r="CB70" s="8">
        <f t="shared" si="29"/>
        <v>0</v>
      </c>
      <c r="CC70" s="8">
        <f t="shared" si="30"/>
        <v>0</v>
      </c>
      <c r="CD70" s="8">
        <f t="shared" si="31"/>
        <v>0</v>
      </c>
      <c r="CE70" s="8">
        <f t="shared" si="32"/>
        <v>0</v>
      </c>
      <c r="CF70" s="8">
        <v>100</v>
      </c>
    </row>
    <row r="71" spans="1:84" x14ac:dyDescent="0.4">
      <c r="A71" s="38">
        <v>65</v>
      </c>
      <c r="B71" s="29" t="s">
        <v>80</v>
      </c>
      <c r="C71" s="29">
        <f>Age!C70</f>
        <v>0</v>
      </c>
      <c r="D71" s="29">
        <f>Age!D70</f>
        <v>0</v>
      </c>
      <c r="E71" s="29">
        <f>Age!E70</f>
        <v>0</v>
      </c>
      <c r="F71" s="29">
        <f>Age!F70</f>
        <v>0</v>
      </c>
      <c r="G71" s="29">
        <f>Age!G70</f>
        <v>0</v>
      </c>
      <c r="H71" s="29">
        <f>Age!H70</f>
        <v>0</v>
      </c>
      <c r="I71" s="29">
        <f>Age!I70</f>
        <v>6</v>
      </c>
      <c r="J71" s="29">
        <f>Age!J70</f>
        <v>3</v>
      </c>
      <c r="K71" s="29">
        <f>Age!K70</f>
        <v>9</v>
      </c>
      <c r="L71" s="36">
        <f t="shared" si="2"/>
        <v>0</v>
      </c>
      <c r="M71" s="31">
        <f t="shared" si="3"/>
        <v>0</v>
      </c>
      <c r="N71" s="31">
        <f t="shared" si="4"/>
        <v>0</v>
      </c>
      <c r="O71" s="31">
        <f t="shared" si="5"/>
        <v>0</v>
      </c>
      <c r="P71" s="31">
        <f t="shared" si="6"/>
        <v>0</v>
      </c>
      <c r="Q71" s="31">
        <f t="shared" si="7"/>
        <v>0</v>
      </c>
      <c r="R71" s="31">
        <f t="shared" si="8"/>
        <v>0</v>
      </c>
      <c r="S71" s="31">
        <f t="shared" si="9"/>
        <v>66.666666666666657</v>
      </c>
      <c r="T71" s="31">
        <f t="shared" si="10"/>
        <v>33.333333333333329</v>
      </c>
      <c r="U71" s="31">
        <f t="shared" si="11"/>
        <v>99.999999999999986</v>
      </c>
      <c r="V71" s="37">
        <f t="shared" si="12"/>
        <v>0</v>
      </c>
      <c r="W71" s="16">
        <f>'Marital Status'!H69</f>
        <v>100</v>
      </c>
      <c r="X71" s="16">
        <f>'Marital Status'!I69</f>
        <v>0</v>
      </c>
      <c r="Y71" s="19">
        <f>'Relationship in Household'!C69</f>
        <v>100</v>
      </c>
      <c r="Z71" s="19">
        <f>'Relationship in Household'!D69</f>
        <v>0</v>
      </c>
      <c r="AA71" s="19">
        <f>'Relationship in Household'!E69</f>
        <v>0</v>
      </c>
      <c r="AB71" s="19">
        <f>'Relationship in Household'!F69</f>
        <v>0</v>
      </c>
      <c r="AC71" s="19">
        <f>'Housing Tenure'!C69</f>
        <v>70.270270270270274</v>
      </c>
      <c r="AD71" s="19">
        <f>'Housing Tenure'!D69</f>
        <v>22.972972972972975</v>
      </c>
      <c r="AE71" s="16">
        <f>Education!F69</f>
        <v>0</v>
      </c>
      <c r="AF71" s="16">
        <f>'Labour force status'!F69</f>
        <v>100</v>
      </c>
      <c r="AG71" s="19">
        <f>Incomes!C69</f>
        <v>500</v>
      </c>
      <c r="AH71" s="16">
        <f>'English fluency'!C69</f>
        <v>0</v>
      </c>
      <c r="AI71" s="16">
        <f>'Indigenous Status'!F69</f>
        <v>0</v>
      </c>
      <c r="AJ71" s="19">
        <f>Religion!J69</f>
        <v>0</v>
      </c>
      <c r="AK71" s="19">
        <f>Religion!K69</f>
        <v>33.333333333333329</v>
      </c>
      <c r="AL71" s="19">
        <f>Religion!L69</f>
        <v>0</v>
      </c>
      <c r="AM71" s="19">
        <f>Religion!M69</f>
        <v>0</v>
      </c>
      <c r="AN71" s="19">
        <f>Religion!N69</f>
        <v>0</v>
      </c>
      <c r="AO71" s="19">
        <f>Religion!O69</f>
        <v>0</v>
      </c>
      <c r="AP71" s="19">
        <f>Religion!P69</f>
        <v>66.666666666666657</v>
      </c>
      <c r="AQ71" s="43">
        <f>Birthplace!C69</f>
        <v>5</v>
      </c>
      <c r="AR71" s="43">
        <f>Birthplace!D69</f>
        <v>0</v>
      </c>
      <c r="AS71" s="43">
        <f>Birthplace!E69</f>
        <v>0</v>
      </c>
      <c r="AT71" s="43">
        <f>Birthplace!F69</f>
        <v>0</v>
      </c>
      <c r="AU71" s="43">
        <f>Birthplace!G69</f>
        <v>0</v>
      </c>
      <c r="AV71" s="43">
        <f>Birthplace!H69</f>
        <v>0</v>
      </c>
      <c r="AW71" s="43">
        <f>Birthplace!I69</f>
        <v>0</v>
      </c>
      <c r="AX71" s="43">
        <f>Birthplace!J69</f>
        <v>0</v>
      </c>
      <c r="AY71" s="43">
        <f>Birthplace!K69</f>
        <v>0</v>
      </c>
      <c r="AZ71" s="43">
        <f>Birthplace!L69</f>
        <v>0</v>
      </c>
      <c r="BA71" s="43">
        <f>Birthplace!M69</f>
        <v>0</v>
      </c>
      <c r="BB71" s="43">
        <f>Birthplace!N69</f>
        <v>0</v>
      </c>
      <c r="BC71" s="43">
        <f>Birthplace!O69</f>
        <v>0</v>
      </c>
      <c r="BD71" s="43">
        <f>Birthplace!P69</f>
        <v>0</v>
      </c>
      <c r="BE71" s="43">
        <f>Birthplace!Q69</f>
        <v>0</v>
      </c>
      <c r="BF71" s="43">
        <f>Birthplace!R69</f>
        <v>0</v>
      </c>
      <c r="BG71" s="43">
        <f>Birthplace!S69</f>
        <v>0</v>
      </c>
      <c r="BH71" s="43">
        <f>Birthplace!T69</f>
        <v>0</v>
      </c>
      <c r="BI71" s="43">
        <f>Birthplace!U69</f>
        <v>0</v>
      </c>
      <c r="BJ71" s="43">
        <f>Birthplace!V69</f>
        <v>0</v>
      </c>
      <c r="BK71" s="43">
        <v>9</v>
      </c>
      <c r="BL71" s="8">
        <f t="shared" si="13"/>
        <v>55.555555555555557</v>
      </c>
      <c r="BM71" s="8">
        <f t="shared" si="14"/>
        <v>0</v>
      </c>
      <c r="BN71" s="8">
        <f t="shared" si="15"/>
        <v>0</v>
      </c>
      <c r="BO71" s="8">
        <f t="shared" si="16"/>
        <v>0</v>
      </c>
      <c r="BP71" s="8">
        <f t="shared" si="17"/>
        <v>0</v>
      </c>
      <c r="BQ71" s="8">
        <f t="shared" si="18"/>
        <v>0</v>
      </c>
      <c r="BR71" s="8">
        <f t="shared" si="19"/>
        <v>0</v>
      </c>
      <c r="BS71" s="8">
        <f t="shared" si="20"/>
        <v>0</v>
      </c>
      <c r="BT71" s="8">
        <f t="shared" si="21"/>
        <v>0</v>
      </c>
      <c r="BU71" s="8">
        <f t="shared" si="22"/>
        <v>0</v>
      </c>
      <c r="BV71" s="8">
        <f t="shared" si="23"/>
        <v>0</v>
      </c>
      <c r="BW71" s="8">
        <f t="shared" si="24"/>
        <v>0</v>
      </c>
      <c r="BX71" s="8">
        <f t="shared" si="25"/>
        <v>0</v>
      </c>
      <c r="BY71" s="8">
        <f t="shared" si="26"/>
        <v>0</v>
      </c>
      <c r="BZ71" s="8">
        <f t="shared" si="27"/>
        <v>0</v>
      </c>
      <c r="CA71" s="8">
        <f t="shared" si="28"/>
        <v>0</v>
      </c>
      <c r="CB71" s="8">
        <f t="shared" si="29"/>
        <v>0</v>
      </c>
      <c r="CC71" s="8">
        <f t="shared" si="30"/>
        <v>0</v>
      </c>
      <c r="CD71" s="8">
        <f t="shared" si="31"/>
        <v>0</v>
      </c>
      <c r="CE71" s="8">
        <f t="shared" si="32"/>
        <v>0</v>
      </c>
      <c r="CF71" s="8">
        <v>100</v>
      </c>
    </row>
    <row r="72" spans="1:84" x14ac:dyDescent="0.4">
      <c r="A72" s="38">
        <v>66</v>
      </c>
      <c r="B72" s="29" t="s">
        <v>44</v>
      </c>
      <c r="C72" s="29">
        <f>Age!C71</f>
        <v>0</v>
      </c>
      <c r="D72" s="29">
        <f>Age!D71</f>
        <v>0</v>
      </c>
      <c r="E72" s="29">
        <f>Age!E71</f>
        <v>0</v>
      </c>
      <c r="F72" s="29">
        <f>Age!F71</f>
        <v>4</v>
      </c>
      <c r="G72" s="29">
        <f>Age!G71</f>
        <v>4</v>
      </c>
      <c r="H72" s="29">
        <f>Age!H71</f>
        <v>3</v>
      </c>
      <c r="I72" s="29">
        <f>Age!I71</f>
        <v>7</v>
      </c>
      <c r="J72" s="29">
        <f>Age!J71</f>
        <v>9</v>
      </c>
      <c r="K72" s="29">
        <f>Age!K71</f>
        <v>27</v>
      </c>
      <c r="L72" s="36">
        <f t="shared" ref="L72:L85" si="33">SUM(C72:G72)</f>
        <v>8</v>
      </c>
      <c r="M72" s="31">
        <f t="shared" ref="M72:M85" si="34">IF($K72=0,0,C72/$K72*100)</f>
        <v>0</v>
      </c>
      <c r="N72" s="31">
        <f t="shared" ref="N72:N85" si="35">IF($K72=0,0,D72/$K72*100)</f>
        <v>0</v>
      </c>
      <c r="O72" s="31">
        <f t="shared" ref="O72:O85" si="36">IF($K72=0,0,E72/$K72*100)</f>
        <v>0</v>
      </c>
      <c r="P72" s="31">
        <f t="shared" ref="P72:P85" si="37">IF($K72=0,0,F72/$K72*100)</f>
        <v>14.814814814814813</v>
      </c>
      <c r="Q72" s="31">
        <f t="shared" ref="Q72:Q85" si="38">IF($K72=0,0,G72/$K72*100)</f>
        <v>14.814814814814813</v>
      </c>
      <c r="R72" s="31">
        <f t="shared" ref="R72:R85" si="39">IF($K72=0,0,H72/$K72*100)</f>
        <v>11.111111111111111</v>
      </c>
      <c r="S72" s="31">
        <f t="shared" ref="S72:S85" si="40">IF($K72=0,0,I72/$K72*100)</f>
        <v>25.925925925925924</v>
      </c>
      <c r="T72" s="31">
        <f t="shared" ref="T72:T85" si="41">IF($K72=0,0,J72/$K72*100)</f>
        <v>33.333333333333329</v>
      </c>
      <c r="U72" s="31">
        <f t="shared" ref="U72:U85" si="42">SUM(M72:T72)</f>
        <v>99.999999999999986</v>
      </c>
      <c r="V72" s="37">
        <f t="shared" ref="V72:V85" si="43">IF(K72=0,0,L72/K72*100)</f>
        <v>29.629629629629626</v>
      </c>
      <c r="W72" s="16">
        <f>'Marital Status'!H70</f>
        <v>50</v>
      </c>
      <c r="X72" s="16">
        <f>'Marital Status'!I70</f>
        <v>50</v>
      </c>
      <c r="Y72" s="19">
        <f>'Relationship in Household'!C70</f>
        <v>35.714285714285715</v>
      </c>
      <c r="Z72" s="19">
        <f>'Relationship in Household'!D70</f>
        <v>42.857142857142854</v>
      </c>
      <c r="AA72" s="19">
        <f>'Relationship in Household'!E70</f>
        <v>0</v>
      </c>
      <c r="AB72" s="19">
        <f>'Relationship in Household'!F70</f>
        <v>21.428571428571427</v>
      </c>
      <c r="AC72" s="19">
        <f>'Housing Tenure'!C70</f>
        <v>29.230769230769234</v>
      </c>
      <c r="AD72" s="19">
        <f>'Housing Tenure'!D70</f>
        <v>64.615384615384613</v>
      </c>
      <c r="AE72" s="16">
        <f>Education!F70</f>
        <v>34.782608695652172</v>
      </c>
      <c r="AF72" s="16">
        <f>'Labour force status'!F70</f>
        <v>55.555555555555557</v>
      </c>
      <c r="AG72" s="19">
        <f>Incomes!C70</f>
        <v>640.625</v>
      </c>
      <c r="AH72" s="16">
        <f>'English fluency'!C70</f>
        <v>0</v>
      </c>
      <c r="AI72" s="16">
        <f>'Indigenous Status'!F70</f>
        <v>22.222222222222221</v>
      </c>
      <c r="AJ72" s="19">
        <f>Religion!J70</f>
        <v>0</v>
      </c>
      <c r="AK72" s="19">
        <f>Religion!K70</f>
        <v>55.128205128205131</v>
      </c>
      <c r="AL72" s="19">
        <f>Religion!L70</f>
        <v>0</v>
      </c>
      <c r="AM72" s="19">
        <f>Religion!M70</f>
        <v>3.8461538461538463</v>
      </c>
      <c r="AN72" s="19">
        <f>Religion!N70</f>
        <v>0</v>
      </c>
      <c r="AO72" s="19">
        <f>Religion!O70</f>
        <v>0</v>
      </c>
      <c r="AP72" s="19">
        <f>Religion!P70</f>
        <v>41.025641025641022</v>
      </c>
      <c r="AQ72" s="43">
        <f>Birthplace!C70</f>
        <v>23</v>
      </c>
      <c r="AR72" s="43">
        <f>Birthplace!D70</f>
        <v>0</v>
      </c>
      <c r="AS72" s="43">
        <f>Birthplace!E70</f>
        <v>0</v>
      </c>
      <c r="AT72" s="43">
        <f>Birthplace!F70</f>
        <v>0</v>
      </c>
      <c r="AU72" s="43">
        <f>Birthplace!G70</f>
        <v>0</v>
      </c>
      <c r="AV72" s="43">
        <f>Birthplace!H70</f>
        <v>0</v>
      </c>
      <c r="AW72" s="43">
        <f>Birthplace!I70</f>
        <v>0</v>
      </c>
      <c r="AX72" s="43">
        <f>Birthplace!J70</f>
        <v>0</v>
      </c>
      <c r="AY72" s="43">
        <f>Birthplace!K70</f>
        <v>0</v>
      </c>
      <c r="AZ72" s="43">
        <f>Birthplace!L70</f>
        <v>0</v>
      </c>
      <c r="BA72" s="43">
        <f>Birthplace!M70</f>
        <v>0</v>
      </c>
      <c r="BB72" s="43">
        <f>Birthplace!N70</f>
        <v>0</v>
      </c>
      <c r="BC72" s="43">
        <f>Birthplace!O70</f>
        <v>0</v>
      </c>
      <c r="BD72" s="43">
        <f>Birthplace!P70</f>
        <v>0</v>
      </c>
      <c r="BE72" s="43">
        <f>Birthplace!Q70</f>
        <v>0</v>
      </c>
      <c r="BF72" s="43">
        <f>Birthplace!R70</f>
        <v>0</v>
      </c>
      <c r="BG72" s="43">
        <f>Birthplace!S70</f>
        <v>0</v>
      </c>
      <c r="BH72" s="43">
        <f>Birthplace!T70</f>
        <v>0</v>
      </c>
      <c r="BI72" s="43">
        <f>Birthplace!U70</f>
        <v>0</v>
      </c>
      <c r="BJ72" s="43">
        <f>Birthplace!V70</f>
        <v>0</v>
      </c>
      <c r="BK72" s="43">
        <v>27</v>
      </c>
      <c r="BL72" s="8">
        <f t="shared" ref="BL72:BL85" si="44">IF($BK72=0,0,AQ72/$BK72*100)</f>
        <v>85.18518518518519</v>
      </c>
      <c r="BM72" s="8">
        <f t="shared" ref="BM72:BM85" si="45">IF($BK72=0,0,AR72/$BK72*100)</f>
        <v>0</v>
      </c>
      <c r="BN72" s="8">
        <f t="shared" ref="BN72:BN85" si="46">IF($BK72=0,0,AS72/$BK72*100)</f>
        <v>0</v>
      </c>
      <c r="BO72" s="8">
        <f t="shared" ref="BO72:BO85" si="47">IF($BK72=0,0,AT72/$BK72*100)</f>
        <v>0</v>
      </c>
      <c r="BP72" s="8">
        <f t="shared" ref="BP72:BP85" si="48">IF($BK72=0,0,AU72/$BK72*100)</f>
        <v>0</v>
      </c>
      <c r="BQ72" s="8">
        <f t="shared" ref="BQ72:BQ85" si="49">IF($BK72=0,0,AV72/$BK72*100)</f>
        <v>0</v>
      </c>
      <c r="BR72" s="8">
        <f t="shared" ref="BR72:BR85" si="50">IF($BK72=0,0,AW72/$BK72*100)</f>
        <v>0</v>
      </c>
      <c r="BS72" s="8">
        <f t="shared" ref="BS72:BS85" si="51">IF($BK72=0,0,AX72/$BK72*100)</f>
        <v>0</v>
      </c>
      <c r="BT72" s="8">
        <f t="shared" ref="BT72:BT85" si="52">IF($BK72=0,0,AY72/$BK72*100)</f>
        <v>0</v>
      </c>
      <c r="BU72" s="8">
        <f t="shared" ref="BU72:BU85" si="53">IF($BK72=0,0,AZ72/$BK72*100)</f>
        <v>0</v>
      </c>
      <c r="BV72" s="8">
        <f t="shared" ref="BV72:BV85" si="54">IF($BK72=0,0,BA72/$BK72*100)</f>
        <v>0</v>
      </c>
      <c r="BW72" s="8">
        <f t="shared" ref="BW72:BW85" si="55">IF($BK72=0,0,BB72/$BK72*100)</f>
        <v>0</v>
      </c>
      <c r="BX72" s="8">
        <f t="shared" ref="BX72:BX85" si="56">IF($BK72=0,0,BC72/$BK72*100)</f>
        <v>0</v>
      </c>
      <c r="BY72" s="8">
        <f t="shared" ref="BY72:BY85" si="57">IF($BK72=0,0,BD72/$BK72*100)</f>
        <v>0</v>
      </c>
      <c r="BZ72" s="8">
        <f t="shared" ref="BZ72:BZ85" si="58">IF($BK72=0,0,BE72/$BK72*100)</f>
        <v>0</v>
      </c>
      <c r="CA72" s="8">
        <f t="shared" ref="CA72:CA85" si="59">IF($BK72=0,0,BF72/$BK72*100)</f>
        <v>0</v>
      </c>
      <c r="CB72" s="8">
        <f t="shared" ref="CB72:CB85" si="60">IF($BK72=0,0,BG72/$BK72*100)</f>
        <v>0</v>
      </c>
      <c r="CC72" s="8">
        <f t="shared" ref="CC72:CC85" si="61">IF($BK72=0,0,BH72/$BK72*100)</f>
        <v>0</v>
      </c>
      <c r="CD72" s="8">
        <f t="shared" ref="CD72:CD85" si="62">IF($BK72=0,0,BI72/$BK72*100)</f>
        <v>0</v>
      </c>
      <c r="CE72" s="8">
        <f t="shared" ref="CE72:CE85" si="63">IF($BK72=0,0,BJ72/$BK72*100)</f>
        <v>0</v>
      </c>
      <c r="CF72" s="8">
        <v>100</v>
      </c>
    </row>
    <row r="73" spans="1:84" x14ac:dyDescent="0.4">
      <c r="A73" s="38">
        <v>67</v>
      </c>
      <c r="B73" s="29" t="s">
        <v>81</v>
      </c>
      <c r="C73" s="29">
        <f>Age!C72</f>
        <v>0</v>
      </c>
      <c r="D73" s="29">
        <f>Age!D72</f>
        <v>0</v>
      </c>
      <c r="E73" s="29">
        <f>Age!E72</f>
        <v>0</v>
      </c>
      <c r="F73" s="29">
        <f>Age!F72</f>
        <v>0</v>
      </c>
      <c r="G73" s="29">
        <f>Age!G72</f>
        <v>0</v>
      </c>
      <c r="H73" s="29">
        <f>Age!H72</f>
        <v>0</v>
      </c>
      <c r="I73" s="29">
        <f>Age!I72</f>
        <v>4</v>
      </c>
      <c r="J73" s="29">
        <f>Age!J72</f>
        <v>6</v>
      </c>
      <c r="K73" s="29">
        <f>Age!K72</f>
        <v>10</v>
      </c>
      <c r="L73" s="36">
        <f t="shared" si="33"/>
        <v>0</v>
      </c>
      <c r="M73" s="31">
        <f t="shared" si="34"/>
        <v>0</v>
      </c>
      <c r="N73" s="31">
        <f t="shared" si="35"/>
        <v>0</v>
      </c>
      <c r="O73" s="31">
        <f t="shared" si="36"/>
        <v>0</v>
      </c>
      <c r="P73" s="31">
        <f t="shared" si="37"/>
        <v>0</v>
      </c>
      <c r="Q73" s="31">
        <f t="shared" si="38"/>
        <v>0</v>
      </c>
      <c r="R73" s="31">
        <f t="shared" si="39"/>
        <v>0</v>
      </c>
      <c r="S73" s="31">
        <f t="shared" si="40"/>
        <v>40</v>
      </c>
      <c r="T73" s="31">
        <f t="shared" si="41"/>
        <v>60</v>
      </c>
      <c r="U73" s="31">
        <f t="shared" si="42"/>
        <v>100</v>
      </c>
      <c r="V73" s="37">
        <f t="shared" si="43"/>
        <v>0</v>
      </c>
      <c r="W73" s="16">
        <f>'Marital Status'!H71</f>
        <v>100</v>
      </c>
      <c r="X73" s="16">
        <f>'Marital Status'!I71</f>
        <v>0</v>
      </c>
      <c r="Y73" s="19">
        <f>'Relationship in Household'!C71</f>
        <v>100</v>
      </c>
      <c r="Z73" s="19">
        <f>'Relationship in Household'!D71</f>
        <v>0</v>
      </c>
      <c r="AA73" s="19">
        <f>'Relationship in Household'!E71</f>
        <v>0</v>
      </c>
      <c r="AB73" s="19">
        <f>'Relationship in Household'!F71</f>
        <v>0</v>
      </c>
      <c r="AC73" s="19">
        <f>'Housing Tenure'!C71</f>
        <v>70</v>
      </c>
      <c r="AD73" s="19">
        <f>'Housing Tenure'!D71</f>
        <v>0</v>
      </c>
      <c r="AE73" s="16">
        <f>Education!F71</f>
        <v>0</v>
      </c>
      <c r="AF73" s="16">
        <f>'Labour force status'!F71</f>
        <v>100</v>
      </c>
      <c r="AG73" s="19">
        <f>Incomes!C71</f>
        <v>575</v>
      </c>
      <c r="AH73" s="16">
        <f>'English fluency'!C71</f>
        <v>0</v>
      </c>
      <c r="AI73" s="16">
        <f>'Indigenous Status'!F71</f>
        <v>0</v>
      </c>
      <c r="AJ73" s="19">
        <f>Religion!J71</f>
        <v>0</v>
      </c>
      <c r="AK73" s="19">
        <f>Religion!K71</f>
        <v>50</v>
      </c>
      <c r="AL73" s="19">
        <f>Religion!L71</f>
        <v>0</v>
      </c>
      <c r="AM73" s="19">
        <f>Religion!M71</f>
        <v>0</v>
      </c>
      <c r="AN73" s="19">
        <f>Religion!N71</f>
        <v>0</v>
      </c>
      <c r="AO73" s="19">
        <f>Religion!O71</f>
        <v>0</v>
      </c>
      <c r="AP73" s="19">
        <f>Religion!P71</f>
        <v>50</v>
      </c>
      <c r="AQ73" s="43">
        <f>Birthplace!C71</f>
        <v>6</v>
      </c>
      <c r="AR73" s="43">
        <f>Birthplace!D71</f>
        <v>0</v>
      </c>
      <c r="AS73" s="43">
        <f>Birthplace!E71</f>
        <v>0</v>
      </c>
      <c r="AT73" s="43">
        <f>Birthplace!F71</f>
        <v>0</v>
      </c>
      <c r="AU73" s="43">
        <f>Birthplace!G71</f>
        <v>0</v>
      </c>
      <c r="AV73" s="43">
        <f>Birthplace!H71</f>
        <v>0</v>
      </c>
      <c r="AW73" s="43">
        <f>Birthplace!I71</f>
        <v>0</v>
      </c>
      <c r="AX73" s="43">
        <f>Birthplace!J71</f>
        <v>0</v>
      </c>
      <c r="AY73" s="43">
        <f>Birthplace!K71</f>
        <v>0</v>
      </c>
      <c r="AZ73" s="43">
        <f>Birthplace!L71</f>
        <v>0</v>
      </c>
      <c r="BA73" s="43">
        <f>Birthplace!M71</f>
        <v>0</v>
      </c>
      <c r="BB73" s="43">
        <f>Birthplace!N71</f>
        <v>0</v>
      </c>
      <c r="BC73" s="43">
        <f>Birthplace!O71</f>
        <v>0</v>
      </c>
      <c r="BD73" s="43">
        <f>Birthplace!P71</f>
        <v>0</v>
      </c>
      <c r="BE73" s="43">
        <f>Birthplace!Q71</f>
        <v>0</v>
      </c>
      <c r="BF73" s="43">
        <f>Birthplace!R71</f>
        <v>0</v>
      </c>
      <c r="BG73" s="43">
        <f>Birthplace!S71</f>
        <v>0</v>
      </c>
      <c r="BH73" s="43">
        <f>Birthplace!T71</f>
        <v>0</v>
      </c>
      <c r="BI73" s="43">
        <f>Birthplace!U71</f>
        <v>0</v>
      </c>
      <c r="BJ73" s="43">
        <f>Birthplace!V71</f>
        <v>0</v>
      </c>
      <c r="BK73" s="43">
        <v>10</v>
      </c>
      <c r="BL73" s="8">
        <f t="shared" si="44"/>
        <v>60</v>
      </c>
      <c r="BM73" s="8">
        <f t="shared" si="45"/>
        <v>0</v>
      </c>
      <c r="BN73" s="8">
        <f t="shared" si="46"/>
        <v>0</v>
      </c>
      <c r="BO73" s="8">
        <f t="shared" si="47"/>
        <v>0</v>
      </c>
      <c r="BP73" s="8">
        <f t="shared" si="48"/>
        <v>0</v>
      </c>
      <c r="BQ73" s="8">
        <f t="shared" si="49"/>
        <v>0</v>
      </c>
      <c r="BR73" s="8">
        <f t="shared" si="50"/>
        <v>0</v>
      </c>
      <c r="BS73" s="8">
        <f t="shared" si="51"/>
        <v>0</v>
      </c>
      <c r="BT73" s="8">
        <f t="shared" si="52"/>
        <v>0</v>
      </c>
      <c r="BU73" s="8">
        <f t="shared" si="53"/>
        <v>0</v>
      </c>
      <c r="BV73" s="8">
        <f t="shared" si="54"/>
        <v>0</v>
      </c>
      <c r="BW73" s="8">
        <f t="shared" si="55"/>
        <v>0</v>
      </c>
      <c r="BX73" s="8">
        <f t="shared" si="56"/>
        <v>0</v>
      </c>
      <c r="BY73" s="8">
        <f t="shared" si="57"/>
        <v>0</v>
      </c>
      <c r="BZ73" s="8">
        <f t="shared" si="58"/>
        <v>0</v>
      </c>
      <c r="CA73" s="8">
        <f t="shared" si="59"/>
        <v>0</v>
      </c>
      <c r="CB73" s="8">
        <f t="shared" si="60"/>
        <v>0</v>
      </c>
      <c r="CC73" s="8">
        <f t="shared" si="61"/>
        <v>0</v>
      </c>
      <c r="CD73" s="8">
        <f t="shared" si="62"/>
        <v>0</v>
      </c>
      <c r="CE73" s="8">
        <f t="shared" si="63"/>
        <v>0</v>
      </c>
      <c r="CF73" s="8">
        <v>100</v>
      </c>
    </row>
    <row r="74" spans="1:84" x14ac:dyDescent="0.4">
      <c r="A74" s="38">
        <v>68</v>
      </c>
      <c r="B74" s="29" t="s">
        <v>45</v>
      </c>
      <c r="C74" s="29">
        <f>Age!C73</f>
        <v>0</v>
      </c>
      <c r="D74" s="29">
        <f>Age!D73</f>
        <v>0</v>
      </c>
      <c r="E74" s="29">
        <f>Age!E73</f>
        <v>4</v>
      </c>
      <c r="F74" s="29">
        <f>Age!F73</f>
        <v>0</v>
      </c>
      <c r="G74" s="29">
        <f>Age!G73</f>
        <v>4</v>
      </c>
      <c r="H74" s="29">
        <f>Age!H73</f>
        <v>10</v>
      </c>
      <c r="I74" s="29">
        <f>Age!I73</f>
        <v>7</v>
      </c>
      <c r="J74" s="29">
        <f>Age!J73</f>
        <v>16</v>
      </c>
      <c r="K74" s="29">
        <f>Age!K73</f>
        <v>41</v>
      </c>
      <c r="L74" s="36">
        <f t="shared" si="33"/>
        <v>8</v>
      </c>
      <c r="M74" s="31">
        <f t="shared" si="34"/>
        <v>0</v>
      </c>
      <c r="N74" s="31">
        <f t="shared" si="35"/>
        <v>0</v>
      </c>
      <c r="O74" s="31">
        <f t="shared" si="36"/>
        <v>9.7560975609756095</v>
      </c>
      <c r="P74" s="31">
        <f t="shared" si="37"/>
        <v>0</v>
      </c>
      <c r="Q74" s="31">
        <f t="shared" si="38"/>
        <v>9.7560975609756095</v>
      </c>
      <c r="R74" s="31">
        <f t="shared" si="39"/>
        <v>24.390243902439025</v>
      </c>
      <c r="S74" s="31">
        <f t="shared" si="40"/>
        <v>17.073170731707318</v>
      </c>
      <c r="T74" s="31">
        <f t="shared" si="41"/>
        <v>39.024390243902438</v>
      </c>
      <c r="U74" s="31">
        <f t="shared" si="42"/>
        <v>100</v>
      </c>
      <c r="V74" s="37">
        <f t="shared" si="43"/>
        <v>19.512195121951219</v>
      </c>
      <c r="W74" s="16">
        <f>'Marital Status'!H72</f>
        <v>48.780487804878049</v>
      </c>
      <c r="X74" s="16">
        <f>'Marital Status'!I72</f>
        <v>51.219512195121951</v>
      </c>
      <c r="Y74" s="19">
        <f>'Relationship in Household'!C72</f>
        <v>57.142857142857139</v>
      </c>
      <c r="Z74" s="19">
        <f>'Relationship in Household'!D72</f>
        <v>42.857142857142854</v>
      </c>
      <c r="AA74" s="19">
        <f>'Relationship in Household'!E72</f>
        <v>0</v>
      </c>
      <c r="AB74" s="19">
        <f>'Relationship in Household'!F72</f>
        <v>0</v>
      </c>
      <c r="AC74" s="19">
        <f>'Housing Tenure'!C72</f>
        <v>52.336448598130836</v>
      </c>
      <c r="AD74" s="19">
        <f>'Housing Tenure'!D72</f>
        <v>45.794392523364486</v>
      </c>
      <c r="AE74" s="16">
        <f>Education!F72</f>
        <v>41.463414634146339</v>
      </c>
      <c r="AF74" s="16">
        <f>'Labour force status'!F72</f>
        <v>69.047619047619051</v>
      </c>
      <c r="AG74" s="19">
        <f>Incomes!C72</f>
        <v>521.42857142857144</v>
      </c>
      <c r="AH74" s="16">
        <f>'English fluency'!C72</f>
        <v>0</v>
      </c>
      <c r="AI74" s="16">
        <f>'Indigenous Status'!F72</f>
        <v>9.5238095238095237</v>
      </c>
      <c r="AJ74" s="19">
        <f>Religion!J72</f>
        <v>0</v>
      </c>
      <c r="AK74" s="19">
        <f>Religion!K72</f>
        <v>60</v>
      </c>
      <c r="AL74" s="19">
        <f>Religion!L72</f>
        <v>0</v>
      </c>
      <c r="AM74" s="19">
        <f>Religion!M72</f>
        <v>0</v>
      </c>
      <c r="AN74" s="19">
        <f>Religion!N72</f>
        <v>0</v>
      </c>
      <c r="AO74" s="19">
        <f>Religion!O72</f>
        <v>0</v>
      </c>
      <c r="AP74" s="19">
        <f>Religion!P72</f>
        <v>40</v>
      </c>
      <c r="AQ74" s="43">
        <f>Birthplace!C72</f>
        <v>38</v>
      </c>
      <c r="AR74" s="43">
        <f>Birthplace!D72</f>
        <v>0</v>
      </c>
      <c r="AS74" s="43">
        <f>Birthplace!E72</f>
        <v>0</v>
      </c>
      <c r="AT74" s="43">
        <f>Birthplace!F72</f>
        <v>0</v>
      </c>
      <c r="AU74" s="43">
        <f>Birthplace!G72</f>
        <v>0</v>
      </c>
      <c r="AV74" s="43">
        <f>Birthplace!H72</f>
        <v>0</v>
      </c>
      <c r="AW74" s="43">
        <f>Birthplace!I72</f>
        <v>0</v>
      </c>
      <c r="AX74" s="43">
        <f>Birthplace!J72</f>
        <v>0</v>
      </c>
      <c r="AY74" s="43">
        <f>Birthplace!K72</f>
        <v>0</v>
      </c>
      <c r="AZ74" s="43">
        <f>Birthplace!L72</f>
        <v>0</v>
      </c>
      <c r="BA74" s="43">
        <f>Birthplace!M72</f>
        <v>0</v>
      </c>
      <c r="BB74" s="43">
        <f>Birthplace!N72</f>
        <v>0</v>
      </c>
      <c r="BC74" s="43">
        <f>Birthplace!O72</f>
        <v>0</v>
      </c>
      <c r="BD74" s="43">
        <f>Birthplace!P72</f>
        <v>0</v>
      </c>
      <c r="BE74" s="43">
        <f>Birthplace!Q72</f>
        <v>0</v>
      </c>
      <c r="BF74" s="43">
        <f>Birthplace!R72</f>
        <v>0</v>
      </c>
      <c r="BG74" s="43">
        <f>Birthplace!S72</f>
        <v>0</v>
      </c>
      <c r="BH74" s="43">
        <f>Birthplace!T72</f>
        <v>0</v>
      </c>
      <c r="BI74" s="43">
        <f>Birthplace!U72</f>
        <v>0</v>
      </c>
      <c r="BJ74" s="43">
        <f>Birthplace!V72</f>
        <v>0</v>
      </c>
      <c r="BK74" s="43">
        <v>41</v>
      </c>
      <c r="BL74" s="8">
        <f t="shared" si="44"/>
        <v>92.682926829268297</v>
      </c>
      <c r="BM74" s="8">
        <f t="shared" si="45"/>
        <v>0</v>
      </c>
      <c r="BN74" s="8">
        <f t="shared" si="46"/>
        <v>0</v>
      </c>
      <c r="BO74" s="8">
        <f t="shared" si="47"/>
        <v>0</v>
      </c>
      <c r="BP74" s="8">
        <f t="shared" si="48"/>
        <v>0</v>
      </c>
      <c r="BQ74" s="8">
        <f t="shared" si="49"/>
        <v>0</v>
      </c>
      <c r="BR74" s="8">
        <f t="shared" si="50"/>
        <v>0</v>
      </c>
      <c r="BS74" s="8">
        <f t="shared" si="51"/>
        <v>0</v>
      </c>
      <c r="BT74" s="8">
        <f t="shared" si="52"/>
        <v>0</v>
      </c>
      <c r="BU74" s="8">
        <f t="shared" si="53"/>
        <v>0</v>
      </c>
      <c r="BV74" s="8">
        <f t="shared" si="54"/>
        <v>0</v>
      </c>
      <c r="BW74" s="8">
        <f t="shared" si="55"/>
        <v>0</v>
      </c>
      <c r="BX74" s="8">
        <f t="shared" si="56"/>
        <v>0</v>
      </c>
      <c r="BY74" s="8">
        <f t="shared" si="57"/>
        <v>0</v>
      </c>
      <c r="BZ74" s="8">
        <f t="shared" si="58"/>
        <v>0</v>
      </c>
      <c r="CA74" s="8">
        <f t="shared" si="59"/>
        <v>0</v>
      </c>
      <c r="CB74" s="8">
        <f t="shared" si="60"/>
        <v>0</v>
      </c>
      <c r="CC74" s="8">
        <f t="shared" si="61"/>
        <v>0</v>
      </c>
      <c r="CD74" s="8">
        <f t="shared" si="62"/>
        <v>0</v>
      </c>
      <c r="CE74" s="8">
        <f t="shared" si="63"/>
        <v>0</v>
      </c>
      <c r="CF74" s="8">
        <v>100</v>
      </c>
    </row>
    <row r="75" spans="1:84" x14ac:dyDescent="0.4">
      <c r="A75" s="38">
        <v>69</v>
      </c>
      <c r="B75" s="29" t="s">
        <v>35</v>
      </c>
      <c r="C75" s="29">
        <f>Age!C74</f>
        <v>0</v>
      </c>
      <c r="D75" s="29">
        <f>Age!D74</f>
        <v>0</v>
      </c>
      <c r="E75" s="29">
        <f>Age!E74</f>
        <v>0</v>
      </c>
      <c r="F75" s="29">
        <f>Age!F74</f>
        <v>3</v>
      </c>
      <c r="G75" s="29">
        <f>Age!G74</f>
        <v>0</v>
      </c>
      <c r="H75" s="29">
        <f>Age!H74</f>
        <v>0</v>
      </c>
      <c r="I75" s="29">
        <f>Age!I74</f>
        <v>3</v>
      </c>
      <c r="J75" s="29">
        <f>Age!J74</f>
        <v>9</v>
      </c>
      <c r="K75" s="29">
        <f>Age!K74</f>
        <v>15</v>
      </c>
      <c r="L75" s="36">
        <f t="shared" si="33"/>
        <v>3</v>
      </c>
      <c r="M75" s="31">
        <f t="shared" si="34"/>
        <v>0</v>
      </c>
      <c r="N75" s="31">
        <f t="shared" si="35"/>
        <v>0</v>
      </c>
      <c r="O75" s="31">
        <f t="shared" si="36"/>
        <v>0</v>
      </c>
      <c r="P75" s="31">
        <f t="shared" si="37"/>
        <v>20</v>
      </c>
      <c r="Q75" s="31">
        <f t="shared" si="38"/>
        <v>0</v>
      </c>
      <c r="R75" s="31">
        <f t="shared" si="39"/>
        <v>0</v>
      </c>
      <c r="S75" s="31">
        <f t="shared" si="40"/>
        <v>20</v>
      </c>
      <c r="T75" s="31">
        <f t="shared" si="41"/>
        <v>60</v>
      </c>
      <c r="U75" s="31">
        <f t="shared" si="42"/>
        <v>100</v>
      </c>
      <c r="V75" s="37">
        <f t="shared" si="43"/>
        <v>20</v>
      </c>
      <c r="W75" s="16">
        <f>'Marital Status'!H73</f>
        <v>40</v>
      </c>
      <c r="X75" s="16">
        <f>'Marital Status'!I73</f>
        <v>60</v>
      </c>
      <c r="Y75" s="19">
        <f>'Relationship in Household'!C73</f>
        <v>46.153846153846153</v>
      </c>
      <c r="Z75" s="19">
        <f>'Relationship in Household'!D73</f>
        <v>53.846153846153847</v>
      </c>
      <c r="AA75" s="19">
        <f>'Relationship in Household'!E73</f>
        <v>0</v>
      </c>
      <c r="AB75" s="19">
        <f>'Relationship in Household'!F73</f>
        <v>0</v>
      </c>
      <c r="AC75" s="19">
        <f>'Housing Tenure'!C73</f>
        <v>56.756756756756758</v>
      </c>
      <c r="AD75" s="19">
        <f>'Housing Tenure'!D73</f>
        <v>39.189189189189186</v>
      </c>
      <c r="AE75" s="16">
        <f>Education!F73</f>
        <v>23.52941176470588</v>
      </c>
      <c r="AF75" s="16">
        <f>'Labour force status'!F73</f>
        <v>60.869565217391312</v>
      </c>
      <c r="AG75" s="19">
        <f>Incomes!C73</f>
        <v>435.71428571428572</v>
      </c>
      <c r="AH75" s="16">
        <f>'English fluency'!C73</f>
        <v>0</v>
      </c>
      <c r="AI75" s="16">
        <f>'Indigenous Status'!F73</f>
        <v>0</v>
      </c>
      <c r="AJ75" s="19">
        <f>Religion!J73</f>
        <v>0</v>
      </c>
      <c r="AK75" s="19">
        <f>Religion!K73</f>
        <v>56.470588235294116</v>
      </c>
      <c r="AL75" s="19">
        <f>Religion!L73</f>
        <v>0</v>
      </c>
      <c r="AM75" s="19">
        <f>Religion!M73</f>
        <v>0</v>
      </c>
      <c r="AN75" s="19">
        <f>Religion!N73</f>
        <v>0</v>
      </c>
      <c r="AO75" s="19">
        <f>Religion!O73</f>
        <v>0</v>
      </c>
      <c r="AP75" s="19">
        <f>Religion!P73</f>
        <v>43.529411764705884</v>
      </c>
      <c r="AQ75" s="43">
        <f>Birthplace!C73</f>
        <v>17</v>
      </c>
      <c r="AR75" s="43">
        <f>Birthplace!D73</f>
        <v>0</v>
      </c>
      <c r="AS75" s="43">
        <f>Birthplace!E73</f>
        <v>0</v>
      </c>
      <c r="AT75" s="43">
        <f>Birthplace!F73</f>
        <v>0</v>
      </c>
      <c r="AU75" s="43">
        <f>Birthplace!G73</f>
        <v>0</v>
      </c>
      <c r="AV75" s="43">
        <f>Birthplace!H73</f>
        <v>0</v>
      </c>
      <c r="AW75" s="43">
        <f>Birthplace!I73</f>
        <v>0</v>
      </c>
      <c r="AX75" s="43">
        <f>Birthplace!J73</f>
        <v>0</v>
      </c>
      <c r="AY75" s="43">
        <f>Birthplace!K73</f>
        <v>0</v>
      </c>
      <c r="AZ75" s="43">
        <f>Birthplace!L73</f>
        <v>0</v>
      </c>
      <c r="BA75" s="43">
        <f>Birthplace!M73</f>
        <v>0</v>
      </c>
      <c r="BB75" s="43">
        <f>Birthplace!N73</f>
        <v>0</v>
      </c>
      <c r="BC75" s="43">
        <f>Birthplace!O73</f>
        <v>0</v>
      </c>
      <c r="BD75" s="43">
        <f>Birthplace!P73</f>
        <v>0</v>
      </c>
      <c r="BE75" s="43">
        <f>Birthplace!Q73</f>
        <v>0</v>
      </c>
      <c r="BF75" s="43">
        <f>Birthplace!R73</f>
        <v>0</v>
      </c>
      <c r="BG75" s="43">
        <f>Birthplace!S73</f>
        <v>0</v>
      </c>
      <c r="BH75" s="43">
        <f>Birthplace!T73</f>
        <v>0</v>
      </c>
      <c r="BI75" s="43">
        <f>Birthplace!U73</f>
        <v>0</v>
      </c>
      <c r="BJ75" s="43">
        <f>Birthplace!V73</f>
        <v>0</v>
      </c>
      <c r="BK75" s="43">
        <v>15</v>
      </c>
      <c r="BL75" s="8">
        <f t="shared" si="44"/>
        <v>113.33333333333333</v>
      </c>
      <c r="BM75" s="8">
        <f t="shared" si="45"/>
        <v>0</v>
      </c>
      <c r="BN75" s="8">
        <f t="shared" si="46"/>
        <v>0</v>
      </c>
      <c r="BO75" s="8">
        <f t="shared" si="47"/>
        <v>0</v>
      </c>
      <c r="BP75" s="8">
        <f t="shared" si="48"/>
        <v>0</v>
      </c>
      <c r="BQ75" s="8">
        <f t="shared" si="49"/>
        <v>0</v>
      </c>
      <c r="BR75" s="8">
        <f t="shared" si="50"/>
        <v>0</v>
      </c>
      <c r="BS75" s="8">
        <f t="shared" si="51"/>
        <v>0</v>
      </c>
      <c r="BT75" s="8">
        <f t="shared" si="52"/>
        <v>0</v>
      </c>
      <c r="BU75" s="8">
        <f t="shared" si="53"/>
        <v>0</v>
      </c>
      <c r="BV75" s="8">
        <f t="shared" si="54"/>
        <v>0</v>
      </c>
      <c r="BW75" s="8">
        <f t="shared" si="55"/>
        <v>0</v>
      </c>
      <c r="BX75" s="8">
        <f t="shared" si="56"/>
        <v>0</v>
      </c>
      <c r="BY75" s="8">
        <f t="shared" si="57"/>
        <v>0</v>
      </c>
      <c r="BZ75" s="8">
        <f t="shared" si="58"/>
        <v>0</v>
      </c>
      <c r="CA75" s="8">
        <f t="shared" si="59"/>
        <v>0</v>
      </c>
      <c r="CB75" s="8">
        <f t="shared" si="60"/>
        <v>0</v>
      </c>
      <c r="CC75" s="8">
        <f t="shared" si="61"/>
        <v>0</v>
      </c>
      <c r="CD75" s="8">
        <f t="shared" si="62"/>
        <v>0</v>
      </c>
      <c r="CE75" s="8">
        <f t="shared" si="63"/>
        <v>0</v>
      </c>
      <c r="CF75" s="8">
        <v>100</v>
      </c>
    </row>
    <row r="76" spans="1:84" x14ac:dyDescent="0.4">
      <c r="A76" s="38">
        <v>70</v>
      </c>
      <c r="B76" s="29" t="s">
        <v>82</v>
      </c>
      <c r="C76" s="29">
        <f>Age!C75</f>
        <v>0</v>
      </c>
      <c r="D76" s="29">
        <f>Age!D75</f>
        <v>0</v>
      </c>
      <c r="E76" s="29">
        <f>Age!E75</f>
        <v>3</v>
      </c>
      <c r="F76" s="29">
        <f>Age!F75</f>
        <v>0</v>
      </c>
      <c r="G76" s="29">
        <f>Age!G75</f>
        <v>7</v>
      </c>
      <c r="H76" s="29">
        <f>Age!H75</f>
        <v>8</v>
      </c>
      <c r="I76" s="29">
        <f>Age!I75</f>
        <v>15</v>
      </c>
      <c r="J76" s="29">
        <f>Age!J75</f>
        <v>23</v>
      </c>
      <c r="K76" s="29">
        <f>Age!K75</f>
        <v>56</v>
      </c>
      <c r="L76" s="36">
        <f t="shared" si="33"/>
        <v>10</v>
      </c>
      <c r="M76" s="31">
        <f t="shared" si="34"/>
        <v>0</v>
      </c>
      <c r="N76" s="31">
        <f t="shared" si="35"/>
        <v>0</v>
      </c>
      <c r="O76" s="31">
        <f t="shared" si="36"/>
        <v>5.3571428571428568</v>
      </c>
      <c r="P76" s="31">
        <f t="shared" si="37"/>
        <v>0</v>
      </c>
      <c r="Q76" s="31">
        <f t="shared" si="38"/>
        <v>12.5</v>
      </c>
      <c r="R76" s="31">
        <f t="shared" si="39"/>
        <v>14.285714285714285</v>
      </c>
      <c r="S76" s="31">
        <f t="shared" si="40"/>
        <v>26.785714285714285</v>
      </c>
      <c r="T76" s="31">
        <f t="shared" si="41"/>
        <v>41.071428571428569</v>
      </c>
      <c r="U76" s="31">
        <f t="shared" si="42"/>
        <v>100</v>
      </c>
      <c r="V76" s="37">
        <f t="shared" si="43"/>
        <v>17.857142857142858</v>
      </c>
      <c r="W76" s="16">
        <f>'Marital Status'!H74</f>
        <v>50</v>
      </c>
      <c r="X76" s="16">
        <f>'Marital Status'!I74</f>
        <v>50</v>
      </c>
      <c r="Y76" s="19">
        <f>'Relationship in Household'!C74</f>
        <v>50</v>
      </c>
      <c r="Z76" s="19">
        <f>'Relationship in Household'!D74</f>
        <v>42.857142857142854</v>
      </c>
      <c r="AA76" s="19">
        <f>'Relationship in Household'!E74</f>
        <v>0</v>
      </c>
      <c r="AB76" s="19">
        <f>'Relationship in Household'!F74</f>
        <v>7.1428571428571423</v>
      </c>
      <c r="AC76" s="19">
        <f>'Housing Tenure'!C74</f>
        <v>60.902255639097746</v>
      </c>
      <c r="AD76" s="19">
        <f>'Housing Tenure'!D74</f>
        <v>39.849624060150376</v>
      </c>
      <c r="AE76" s="16">
        <f>Education!F74</f>
        <v>52.083333333333336</v>
      </c>
      <c r="AF76" s="16">
        <f>'Labour force status'!F74</f>
        <v>57.142857142857139</v>
      </c>
      <c r="AG76" s="19">
        <f>Incomes!C74</f>
        <v>510.71428571428572</v>
      </c>
      <c r="AH76" s="16">
        <f>'English fluency'!C74</f>
        <v>0</v>
      </c>
      <c r="AI76" s="16">
        <f>'Indigenous Status'!F74</f>
        <v>12.5</v>
      </c>
      <c r="AJ76" s="19">
        <f>Religion!J74</f>
        <v>0</v>
      </c>
      <c r="AK76" s="19">
        <f>Religion!K74</f>
        <v>51.754385964912288</v>
      </c>
      <c r="AL76" s="19">
        <f>Religion!L74</f>
        <v>2.6315789473684208</v>
      </c>
      <c r="AM76" s="19">
        <f>Religion!M74</f>
        <v>0</v>
      </c>
      <c r="AN76" s="19">
        <f>Religion!N74</f>
        <v>0</v>
      </c>
      <c r="AO76" s="19">
        <f>Religion!O74</f>
        <v>0</v>
      </c>
      <c r="AP76" s="19">
        <f>Religion!P74</f>
        <v>45.614035087719294</v>
      </c>
      <c r="AQ76" s="43">
        <f>Birthplace!C74</f>
        <v>51</v>
      </c>
      <c r="AR76" s="43">
        <f>Birthplace!D74</f>
        <v>0</v>
      </c>
      <c r="AS76" s="43">
        <f>Birthplace!E74</f>
        <v>0</v>
      </c>
      <c r="AT76" s="43">
        <f>Birthplace!F74</f>
        <v>0</v>
      </c>
      <c r="AU76" s="43">
        <f>Birthplace!G74</f>
        <v>0</v>
      </c>
      <c r="AV76" s="43">
        <f>Birthplace!H74</f>
        <v>0</v>
      </c>
      <c r="AW76" s="43">
        <f>Birthplace!I74</f>
        <v>0</v>
      </c>
      <c r="AX76" s="43">
        <f>Birthplace!J74</f>
        <v>0</v>
      </c>
      <c r="AY76" s="43">
        <f>Birthplace!K74</f>
        <v>0</v>
      </c>
      <c r="AZ76" s="43">
        <f>Birthplace!L74</f>
        <v>0</v>
      </c>
      <c r="BA76" s="43">
        <f>Birthplace!M74</f>
        <v>0</v>
      </c>
      <c r="BB76" s="43">
        <f>Birthplace!N74</f>
        <v>0</v>
      </c>
      <c r="BC76" s="43">
        <f>Birthplace!O74</f>
        <v>0</v>
      </c>
      <c r="BD76" s="43">
        <f>Birthplace!P74</f>
        <v>0</v>
      </c>
      <c r="BE76" s="43">
        <f>Birthplace!Q74</f>
        <v>0</v>
      </c>
      <c r="BF76" s="43">
        <f>Birthplace!R74</f>
        <v>0</v>
      </c>
      <c r="BG76" s="43">
        <f>Birthplace!S74</f>
        <v>0</v>
      </c>
      <c r="BH76" s="43">
        <f>Birthplace!T74</f>
        <v>0</v>
      </c>
      <c r="BI76" s="43">
        <f>Birthplace!U74</f>
        <v>0</v>
      </c>
      <c r="BJ76" s="43">
        <f>Birthplace!V74</f>
        <v>0</v>
      </c>
      <c r="BK76" s="43">
        <v>56</v>
      </c>
      <c r="BL76" s="8">
        <f t="shared" si="44"/>
        <v>91.071428571428569</v>
      </c>
      <c r="BM76" s="8">
        <f t="shared" si="45"/>
        <v>0</v>
      </c>
      <c r="BN76" s="8">
        <f t="shared" si="46"/>
        <v>0</v>
      </c>
      <c r="BO76" s="8">
        <f t="shared" si="47"/>
        <v>0</v>
      </c>
      <c r="BP76" s="8">
        <f t="shared" si="48"/>
        <v>0</v>
      </c>
      <c r="BQ76" s="8">
        <f t="shared" si="49"/>
        <v>0</v>
      </c>
      <c r="BR76" s="8">
        <f t="shared" si="50"/>
        <v>0</v>
      </c>
      <c r="BS76" s="8">
        <f t="shared" si="51"/>
        <v>0</v>
      </c>
      <c r="BT76" s="8">
        <f t="shared" si="52"/>
        <v>0</v>
      </c>
      <c r="BU76" s="8">
        <f t="shared" si="53"/>
        <v>0</v>
      </c>
      <c r="BV76" s="8">
        <f t="shared" si="54"/>
        <v>0</v>
      </c>
      <c r="BW76" s="8">
        <f t="shared" si="55"/>
        <v>0</v>
      </c>
      <c r="BX76" s="8">
        <f t="shared" si="56"/>
        <v>0</v>
      </c>
      <c r="BY76" s="8">
        <f t="shared" si="57"/>
        <v>0</v>
      </c>
      <c r="BZ76" s="8">
        <f t="shared" si="58"/>
        <v>0</v>
      </c>
      <c r="CA76" s="8">
        <f t="shared" si="59"/>
        <v>0</v>
      </c>
      <c r="CB76" s="8">
        <f t="shared" si="60"/>
        <v>0</v>
      </c>
      <c r="CC76" s="8">
        <f t="shared" si="61"/>
        <v>0</v>
      </c>
      <c r="CD76" s="8">
        <f t="shared" si="62"/>
        <v>0</v>
      </c>
      <c r="CE76" s="8">
        <f t="shared" si="63"/>
        <v>0</v>
      </c>
      <c r="CF76" s="8">
        <v>100</v>
      </c>
    </row>
    <row r="77" spans="1:84" x14ac:dyDescent="0.4">
      <c r="A77" s="38">
        <v>71</v>
      </c>
      <c r="B77" s="29" t="s">
        <v>83</v>
      </c>
      <c r="C77" s="29">
        <f>Age!C76</f>
        <v>0</v>
      </c>
      <c r="D77" s="29">
        <f>Age!D76</f>
        <v>0</v>
      </c>
      <c r="E77" s="29">
        <f>Age!E76</f>
        <v>0</v>
      </c>
      <c r="F77" s="29">
        <f>Age!F76</f>
        <v>0</v>
      </c>
      <c r="G77" s="29">
        <f>Age!G76</f>
        <v>0</v>
      </c>
      <c r="H77" s="29">
        <f>Age!H76</f>
        <v>3</v>
      </c>
      <c r="I77" s="29">
        <f>Age!I76</f>
        <v>0</v>
      </c>
      <c r="J77" s="29">
        <f>Age!J76</f>
        <v>3</v>
      </c>
      <c r="K77" s="29">
        <f>Age!K76</f>
        <v>6</v>
      </c>
      <c r="L77" s="36">
        <f t="shared" si="33"/>
        <v>0</v>
      </c>
      <c r="M77" s="31">
        <f t="shared" si="34"/>
        <v>0</v>
      </c>
      <c r="N77" s="31">
        <f t="shared" si="35"/>
        <v>0</v>
      </c>
      <c r="O77" s="31">
        <f t="shared" si="36"/>
        <v>0</v>
      </c>
      <c r="P77" s="31">
        <f t="shared" si="37"/>
        <v>0</v>
      </c>
      <c r="Q77" s="31">
        <f t="shared" si="38"/>
        <v>0</v>
      </c>
      <c r="R77" s="31">
        <f t="shared" si="39"/>
        <v>50</v>
      </c>
      <c r="S77" s="31">
        <f t="shared" si="40"/>
        <v>0</v>
      </c>
      <c r="T77" s="31">
        <f t="shared" si="41"/>
        <v>50</v>
      </c>
      <c r="U77" s="31">
        <f t="shared" si="42"/>
        <v>100</v>
      </c>
      <c r="V77" s="37">
        <f t="shared" si="43"/>
        <v>0</v>
      </c>
      <c r="W77" s="16">
        <f>'Marital Status'!H75</f>
        <v>0</v>
      </c>
      <c r="X77" s="16">
        <f>'Marital Status'!I75</f>
        <v>0</v>
      </c>
      <c r="Y77" s="19">
        <f>'Relationship in Household'!C75</f>
        <v>0</v>
      </c>
      <c r="Z77" s="19">
        <f>'Relationship in Household'!D75</f>
        <v>0</v>
      </c>
      <c r="AA77" s="19">
        <f>'Relationship in Household'!E75</f>
        <v>0</v>
      </c>
      <c r="AB77" s="19">
        <f>'Relationship in Household'!F75</f>
        <v>0</v>
      </c>
      <c r="AC77" s="19">
        <f>'Housing Tenure'!C75</f>
        <v>50</v>
      </c>
      <c r="AD77" s="19">
        <f>'Housing Tenure'!D75</f>
        <v>50</v>
      </c>
      <c r="AE77" s="16">
        <f>Education!F75</f>
        <v>0</v>
      </c>
      <c r="AF77" s="16">
        <f>'Labour force status'!F75</f>
        <v>0</v>
      </c>
      <c r="AG77" s="19">
        <f>Incomes!C75</f>
        <v>0</v>
      </c>
      <c r="AH77" s="16">
        <f>'English fluency'!C75</f>
        <v>0</v>
      </c>
      <c r="AI77" s="16">
        <f>'Indigenous Status'!F75</f>
        <v>0</v>
      </c>
      <c r="AJ77" s="19">
        <f>Religion!J75</f>
        <v>0</v>
      </c>
      <c r="AK77" s="19">
        <f>Religion!K75</f>
        <v>54.54545454545454</v>
      </c>
      <c r="AL77" s="19">
        <f>Religion!L75</f>
        <v>0</v>
      </c>
      <c r="AM77" s="19">
        <f>Religion!M75</f>
        <v>0</v>
      </c>
      <c r="AN77" s="19">
        <f>Religion!N75</f>
        <v>0</v>
      </c>
      <c r="AO77" s="19">
        <f>Religion!O75</f>
        <v>0</v>
      </c>
      <c r="AP77" s="19">
        <f>Religion!P75</f>
        <v>45.454545454545453</v>
      </c>
      <c r="AQ77" s="43">
        <f>Birthplace!C75</f>
        <v>6</v>
      </c>
      <c r="AR77" s="43">
        <f>Birthplace!D75</f>
        <v>0</v>
      </c>
      <c r="AS77" s="43">
        <f>Birthplace!E75</f>
        <v>0</v>
      </c>
      <c r="AT77" s="43">
        <f>Birthplace!F75</f>
        <v>0</v>
      </c>
      <c r="AU77" s="43">
        <f>Birthplace!G75</f>
        <v>0</v>
      </c>
      <c r="AV77" s="43">
        <f>Birthplace!H75</f>
        <v>0</v>
      </c>
      <c r="AW77" s="43">
        <f>Birthplace!I75</f>
        <v>0</v>
      </c>
      <c r="AX77" s="43">
        <f>Birthplace!J75</f>
        <v>0</v>
      </c>
      <c r="AY77" s="43">
        <f>Birthplace!K75</f>
        <v>0</v>
      </c>
      <c r="AZ77" s="43">
        <f>Birthplace!L75</f>
        <v>0</v>
      </c>
      <c r="BA77" s="43">
        <f>Birthplace!M75</f>
        <v>0</v>
      </c>
      <c r="BB77" s="43">
        <f>Birthplace!N75</f>
        <v>0</v>
      </c>
      <c r="BC77" s="43">
        <f>Birthplace!O75</f>
        <v>0</v>
      </c>
      <c r="BD77" s="43">
        <f>Birthplace!P75</f>
        <v>0</v>
      </c>
      <c r="BE77" s="43">
        <f>Birthplace!Q75</f>
        <v>0</v>
      </c>
      <c r="BF77" s="43">
        <f>Birthplace!R75</f>
        <v>0</v>
      </c>
      <c r="BG77" s="43">
        <f>Birthplace!S75</f>
        <v>0</v>
      </c>
      <c r="BH77" s="43">
        <f>Birthplace!T75</f>
        <v>0</v>
      </c>
      <c r="BI77" s="43">
        <f>Birthplace!U75</f>
        <v>0</v>
      </c>
      <c r="BJ77" s="43">
        <f>Birthplace!V75</f>
        <v>0</v>
      </c>
      <c r="BK77" s="43">
        <v>6</v>
      </c>
      <c r="BL77" s="8">
        <f t="shared" si="44"/>
        <v>100</v>
      </c>
      <c r="BM77" s="8">
        <f t="shared" si="45"/>
        <v>0</v>
      </c>
      <c r="BN77" s="8">
        <f t="shared" si="46"/>
        <v>0</v>
      </c>
      <c r="BO77" s="8">
        <f t="shared" si="47"/>
        <v>0</v>
      </c>
      <c r="BP77" s="8">
        <f t="shared" si="48"/>
        <v>0</v>
      </c>
      <c r="BQ77" s="8">
        <f t="shared" si="49"/>
        <v>0</v>
      </c>
      <c r="BR77" s="8">
        <f t="shared" si="50"/>
        <v>0</v>
      </c>
      <c r="BS77" s="8">
        <f t="shared" si="51"/>
        <v>0</v>
      </c>
      <c r="BT77" s="8">
        <f t="shared" si="52"/>
        <v>0</v>
      </c>
      <c r="BU77" s="8">
        <f t="shared" si="53"/>
        <v>0</v>
      </c>
      <c r="BV77" s="8">
        <f t="shared" si="54"/>
        <v>0</v>
      </c>
      <c r="BW77" s="8">
        <f t="shared" si="55"/>
        <v>0</v>
      </c>
      <c r="BX77" s="8">
        <f t="shared" si="56"/>
        <v>0</v>
      </c>
      <c r="BY77" s="8">
        <f t="shared" si="57"/>
        <v>0</v>
      </c>
      <c r="BZ77" s="8">
        <f t="shared" si="58"/>
        <v>0</v>
      </c>
      <c r="CA77" s="8">
        <f t="shared" si="59"/>
        <v>0</v>
      </c>
      <c r="CB77" s="8">
        <f t="shared" si="60"/>
        <v>0</v>
      </c>
      <c r="CC77" s="8">
        <f t="shared" si="61"/>
        <v>0</v>
      </c>
      <c r="CD77" s="8">
        <f t="shared" si="62"/>
        <v>0</v>
      </c>
      <c r="CE77" s="8">
        <f t="shared" si="63"/>
        <v>0</v>
      </c>
      <c r="CF77" s="8">
        <v>100</v>
      </c>
    </row>
    <row r="78" spans="1:84" x14ac:dyDescent="0.4">
      <c r="A78" s="38">
        <v>72</v>
      </c>
      <c r="B78" s="29" t="s">
        <v>36</v>
      </c>
      <c r="C78" s="29">
        <f>Age!C77</f>
        <v>0</v>
      </c>
      <c r="D78" s="29">
        <f>Age!D77</f>
        <v>0</v>
      </c>
      <c r="E78" s="29">
        <f>Age!E77</f>
        <v>4</v>
      </c>
      <c r="F78" s="29">
        <f>Age!F77</f>
        <v>4</v>
      </c>
      <c r="G78" s="29">
        <f>Age!G77</f>
        <v>3</v>
      </c>
      <c r="H78" s="29">
        <f>Age!H77</f>
        <v>10</v>
      </c>
      <c r="I78" s="29">
        <f>Age!I77</f>
        <v>9</v>
      </c>
      <c r="J78" s="29">
        <f>Age!J77</f>
        <v>18</v>
      </c>
      <c r="K78" s="29">
        <f>Age!K77</f>
        <v>48</v>
      </c>
      <c r="L78" s="36">
        <f t="shared" si="33"/>
        <v>11</v>
      </c>
      <c r="M78" s="31">
        <f t="shared" si="34"/>
        <v>0</v>
      </c>
      <c r="N78" s="31">
        <f t="shared" si="35"/>
        <v>0</v>
      </c>
      <c r="O78" s="31">
        <f t="shared" si="36"/>
        <v>8.3333333333333321</v>
      </c>
      <c r="P78" s="31">
        <f t="shared" si="37"/>
        <v>8.3333333333333321</v>
      </c>
      <c r="Q78" s="31">
        <f t="shared" si="38"/>
        <v>6.25</v>
      </c>
      <c r="R78" s="31">
        <f t="shared" si="39"/>
        <v>20.833333333333336</v>
      </c>
      <c r="S78" s="31">
        <f t="shared" si="40"/>
        <v>18.75</v>
      </c>
      <c r="T78" s="31">
        <f t="shared" si="41"/>
        <v>37.5</v>
      </c>
      <c r="U78" s="31">
        <f t="shared" si="42"/>
        <v>100</v>
      </c>
      <c r="V78" s="37">
        <f t="shared" si="43"/>
        <v>22.916666666666664</v>
      </c>
      <c r="W78" s="16">
        <f>'Marital Status'!H76</f>
        <v>33.333333333333329</v>
      </c>
      <c r="X78" s="16">
        <f>'Marital Status'!I76</f>
        <v>66.666666666666671</v>
      </c>
      <c r="Y78" s="19">
        <f>'Relationship in Household'!C76</f>
        <v>37.209302325581397</v>
      </c>
      <c r="Z78" s="19">
        <f>'Relationship in Household'!D76</f>
        <v>34.883720930232556</v>
      </c>
      <c r="AA78" s="19">
        <f>'Relationship in Household'!E76</f>
        <v>0</v>
      </c>
      <c r="AB78" s="19">
        <f>'Relationship in Household'!F76</f>
        <v>18.604651162790699</v>
      </c>
      <c r="AC78" s="19">
        <f>'Housing Tenure'!C76</f>
        <v>49.841269841269842</v>
      </c>
      <c r="AD78" s="19">
        <f>'Housing Tenure'!D76</f>
        <v>48.888888888888886</v>
      </c>
      <c r="AE78" s="16">
        <f>Education!F76</f>
        <v>45.454545454545453</v>
      </c>
      <c r="AF78" s="16">
        <f>'Labour force status'!F76</f>
        <v>82.926829268292678</v>
      </c>
      <c r="AG78" s="19">
        <f>Incomes!C76</f>
        <v>285</v>
      </c>
      <c r="AH78" s="16">
        <f>'English fluency'!C76</f>
        <v>7.5</v>
      </c>
      <c r="AI78" s="16">
        <f>'Indigenous Status'!F76</f>
        <v>15.384615384615385</v>
      </c>
      <c r="AJ78" s="19">
        <f>Religion!J76</f>
        <v>5.1948051948051948</v>
      </c>
      <c r="AK78" s="19">
        <f>Religion!K76</f>
        <v>45.454545454545453</v>
      </c>
      <c r="AL78" s="19">
        <f>Religion!L76</f>
        <v>0</v>
      </c>
      <c r="AM78" s="19">
        <f>Religion!M76</f>
        <v>3.8961038961038961</v>
      </c>
      <c r="AN78" s="19">
        <f>Religion!N76</f>
        <v>0</v>
      </c>
      <c r="AO78" s="19">
        <f>Religion!O76</f>
        <v>11.688311688311687</v>
      </c>
      <c r="AP78" s="19">
        <f>Religion!P76</f>
        <v>33.766233766233768</v>
      </c>
      <c r="AQ78" s="43">
        <f>Birthplace!C76</f>
        <v>28</v>
      </c>
      <c r="AR78" s="43">
        <f>Birthplace!D76</f>
        <v>0</v>
      </c>
      <c r="AS78" s="43">
        <f>Birthplace!E76</f>
        <v>0</v>
      </c>
      <c r="AT78" s="43">
        <f>Birthplace!F76</f>
        <v>0</v>
      </c>
      <c r="AU78" s="43">
        <f>Birthplace!G76</f>
        <v>0</v>
      </c>
      <c r="AV78" s="43">
        <f>Birthplace!H76</f>
        <v>0</v>
      </c>
      <c r="AW78" s="43">
        <f>Birthplace!I76</f>
        <v>0</v>
      </c>
      <c r="AX78" s="43">
        <f>Birthplace!J76</f>
        <v>0</v>
      </c>
      <c r="AY78" s="43">
        <f>Birthplace!K76</f>
        <v>0</v>
      </c>
      <c r="AZ78" s="43">
        <f>Birthplace!L76</f>
        <v>0</v>
      </c>
      <c r="BA78" s="43">
        <f>Birthplace!M76</f>
        <v>0</v>
      </c>
      <c r="BB78" s="43">
        <f>Birthplace!N76</f>
        <v>0</v>
      </c>
      <c r="BC78" s="43">
        <f>Birthplace!O76</f>
        <v>0</v>
      </c>
      <c r="BD78" s="43">
        <f>Birthplace!P76</f>
        <v>0</v>
      </c>
      <c r="BE78" s="43">
        <f>Birthplace!Q76</f>
        <v>0</v>
      </c>
      <c r="BF78" s="43">
        <f>Birthplace!R76</f>
        <v>0</v>
      </c>
      <c r="BG78" s="43">
        <f>Birthplace!S76</f>
        <v>0</v>
      </c>
      <c r="BH78" s="43">
        <f>Birthplace!T76</f>
        <v>0</v>
      </c>
      <c r="BI78" s="43">
        <f>Birthplace!U76</f>
        <v>0</v>
      </c>
      <c r="BJ78" s="43">
        <f>Birthplace!V76</f>
        <v>0</v>
      </c>
      <c r="BK78" s="43">
        <v>48</v>
      </c>
      <c r="BL78" s="8">
        <f t="shared" si="44"/>
        <v>58.333333333333336</v>
      </c>
      <c r="BM78" s="8">
        <f t="shared" si="45"/>
        <v>0</v>
      </c>
      <c r="BN78" s="8">
        <f t="shared" si="46"/>
        <v>0</v>
      </c>
      <c r="BO78" s="8">
        <f t="shared" si="47"/>
        <v>0</v>
      </c>
      <c r="BP78" s="8">
        <f t="shared" si="48"/>
        <v>0</v>
      </c>
      <c r="BQ78" s="8">
        <f t="shared" si="49"/>
        <v>0</v>
      </c>
      <c r="BR78" s="8">
        <f t="shared" si="50"/>
        <v>0</v>
      </c>
      <c r="BS78" s="8">
        <f t="shared" si="51"/>
        <v>0</v>
      </c>
      <c r="BT78" s="8">
        <f t="shared" si="52"/>
        <v>0</v>
      </c>
      <c r="BU78" s="8">
        <f t="shared" si="53"/>
        <v>0</v>
      </c>
      <c r="BV78" s="8">
        <f t="shared" si="54"/>
        <v>0</v>
      </c>
      <c r="BW78" s="8">
        <f t="shared" si="55"/>
        <v>0</v>
      </c>
      <c r="BX78" s="8">
        <f t="shared" si="56"/>
        <v>0</v>
      </c>
      <c r="BY78" s="8">
        <f t="shared" si="57"/>
        <v>0</v>
      </c>
      <c r="BZ78" s="8">
        <f t="shared" si="58"/>
        <v>0</v>
      </c>
      <c r="CA78" s="8">
        <f t="shared" si="59"/>
        <v>0</v>
      </c>
      <c r="CB78" s="8">
        <f t="shared" si="60"/>
        <v>0</v>
      </c>
      <c r="CC78" s="8">
        <f t="shared" si="61"/>
        <v>0</v>
      </c>
      <c r="CD78" s="8">
        <f t="shared" si="62"/>
        <v>0</v>
      </c>
      <c r="CE78" s="8">
        <f t="shared" si="63"/>
        <v>0</v>
      </c>
      <c r="CF78" s="8">
        <v>100</v>
      </c>
    </row>
    <row r="79" spans="1:84" x14ac:dyDescent="0.4">
      <c r="A79" s="38">
        <v>73</v>
      </c>
      <c r="B79" s="29" t="s">
        <v>37</v>
      </c>
      <c r="C79" s="29">
        <f>Age!C78</f>
        <v>0</v>
      </c>
      <c r="D79" s="29">
        <f>Age!D78</f>
        <v>0</v>
      </c>
      <c r="E79" s="29">
        <f>Age!E78</f>
        <v>3</v>
      </c>
      <c r="F79" s="29">
        <f>Age!F78</f>
        <v>6</v>
      </c>
      <c r="G79" s="29">
        <f>Age!G78</f>
        <v>0</v>
      </c>
      <c r="H79" s="29">
        <f>Age!H78</f>
        <v>27</v>
      </c>
      <c r="I79" s="29">
        <f>Age!I78</f>
        <v>32</v>
      </c>
      <c r="J79" s="29">
        <f>Age!J78</f>
        <v>55</v>
      </c>
      <c r="K79" s="29">
        <f>Age!K78</f>
        <v>123</v>
      </c>
      <c r="L79" s="36">
        <f t="shared" si="33"/>
        <v>9</v>
      </c>
      <c r="M79" s="31">
        <f t="shared" si="34"/>
        <v>0</v>
      </c>
      <c r="N79" s="31">
        <f t="shared" si="35"/>
        <v>0</v>
      </c>
      <c r="O79" s="31">
        <f t="shared" si="36"/>
        <v>2.4390243902439024</v>
      </c>
      <c r="P79" s="31">
        <f t="shared" si="37"/>
        <v>4.8780487804878048</v>
      </c>
      <c r="Q79" s="31">
        <f t="shared" si="38"/>
        <v>0</v>
      </c>
      <c r="R79" s="31">
        <f t="shared" si="39"/>
        <v>21.951219512195124</v>
      </c>
      <c r="S79" s="31">
        <f t="shared" si="40"/>
        <v>26.016260162601629</v>
      </c>
      <c r="T79" s="31">
        <f t="shared" si="41"/>
        <v>44.715447154471541</v>
      </c>
      <c r="U79" s="31">
        <f t="shared" si="42"/>
        <v>100</v>
      </c>
      <c r="V79" s="37">
        <f t="shared" si="43"/>
        <v>7.3170731707317067</v>
      </c>
      <c r="W79" s="16">
        <f>'Marital Status'!H77</f>
        <v>45.901639344262293</v>
      </c>
      <c r="X79" s="16">
        <f>'Marital Status'!I77</f>
        <v>54.098360655737707</v>
      </c>
      <c r="Y79" s="19">
        <f>'Relationship in Household'!C77</f>
        <v>45.901639344262293</v>
      </c>
      <c r="Z79" s="19">
        <f>'Relationship in Household'!D77</f>
        <v>38.524590163934427</v>
      </c>
      <c r="AA79" s="19">
        <f>'Relationship in Household'!E77</f>
        <v>0</v>
      </c>
      <c r="AB79" s="19">
        <f>'Relationship in Household'!F77</f>
        <v>7.3770491803278686</v>
      </c>
      <c r="AC79" s="19">
        <f>'Housing Tenure'!C77</f>
        <v>56.208053691275175</v>
      </c>
      <c r="AD79" s="19">
        <f>'Housing Tenure'!D77</f>
        <v>42.114093959731541</v>
      </c>
      <c r="AE79" s="16">
        <f>Education!F77</f>
        <v>39.130434782608695</v>
      </c>
      <c r="AF79" s="16">
        <f>'Labour force status'!F77</f>
        <v>76.422764227642276</v>
      </c>
      <c r="AG79" s="19">
        <f>Incomes!C77</f>
        <v>459.375</v>
      </c>
      <c r="AH79" s="16">
        <f>'English fluency'!C77</f>
        <v>6.5040650406504072</v>
      </c>
      <c r="AI79" s="16">
        <f>'Indigenous Status'!F77</f>
        <v>4.9586776859504136</v>
      </c>
      <c r="AJ79" s="19">
        <f>Religion!J77</f>
        <v>3.2653061224489797</v>
      </c>
      <c r="AK79" s="19">
        <f>Religion!K77</f>
        <v>42.04081632653061</v>
      </c>
      <c r="AL79" s="19">
        <f>Religion!L77</f>
        <v>1.2244897959183674</v>
      </c>
      <c r="AM79" s="19">
        <f>Religion!M77</f>
        <v>22.857142857142858</v>
      </c>
      <c r="AN79" s="19">
        <f>Religion!N77</f>
        <v>0</v>
      </c>
      <c r="AO79" s="19">
        <f>Religion!O77</f>
        <v>4.0816326530612246</v>
      </c>
      <c r="AP79" s="19">
        <f>Religion!P77</f>
        <v>26.530612244897959</v>
      </c>
      <c r="AQ79" s="43">
        <f>Birthplace!C77</f>
        <v>89</v>
      </c>
      <c r="AR79" s="43">
        <f>Birthplace!D77</f>
        <v>5</v>
      </c>
      <c r="AS79" s="43">
        <f>Birthplace!E77</f>
        <v>3</v>
      </c>
      <c r="AT79" s="43">
        <f>Birthplace!F77</f>
        <v>0</v>
      </c>
      <c r="AU79" s="43">
        <f>Birthplace!G77</f>
        <v>0</v>
      </c>
      <c r="AV79" s="43">
        <f>Birthplace!H77</f>
        <v>0</v>
      </c>
      <c r="AW79" s="43">
        <f>Birthplace!I77</f>
        <v>8</v>
      </c>
      <c r="AX79" s="43">
        <f>Birthplace!J77</f>
        <v>0</v>
      </c>
      <c r="AY79" s="43">
        <f>Birthplace!K77</f>
        <v>4</v>
      </c>
      <c r="AZ79" s="43">
        <f>Birthplace!L77</f>
        <v>0</v>
      </c>
      <c r="BA79" s="43">
        <f>Birthplace!M77</f>
        <v>0</v>
      </c>
      <c r="BB79" s="43">
        <f>Birthplace!N77</f>
        <v>0</v>
      </c>
      <c r="BC79" s="43">
        <f>Birthplace!O77</f>
        <v>0</v>
      </c>
      <c r="BD79" s="43">
        <f>Birthplace!P77</f>
        <v>0</v>
      </c>
      <c r="BE79" s="43">
        <f>Birthplace!Q77</f>
        <v>0</v>
      </c>
      <c r="BF79" s="43">
        <f>Birthplace!R77</f>
        <v>0</v>
      </c>
      <c r="BG79" s="43">
        <f>Birthplace!S77</f>
        <v>9</v>
      </c>
      <c r="BH79" s="43">
        <f>Birthplace!T77</f>
        <v>0</v>
      </c>
      <c r="BI79" s="43">
        <f>Birthplace!U77</f>
        <v>0</v>
      </c>
      <c r="BJ79" s="43">
        <f>Birthplace!V77</f>
        <v>0</v>
      </c>
      <c r="BK79" s="43">
        <v>123</v>
      </c>
      <c r="BL79" s="8">
        <f t="shared" si="44"/>
        <v>72.357723577235774</v>
      </c>
      <c r="BM79" s="8">
        <f t="shared" si="45"/>
        <v>4.0650406504065035</v>
      </c>
      <c r="BN79" s="8">
        <f t="shared" si="46"/>
        <v>2.4390243902439024</v>
      </c>
      <c r="BO79" s="8">
        <f t="shared" si="47"/>
        <v>0</v>
      </c>
      <c r="BP79" s="8">
        <f t="shared" si="48"/>
        <v>0</v>
      </c>
      <c r="BQ79" s="8">
        <f t="shared" si="49"/>
        <v>0</v>
      </c>
      <c r="BR79" s="8">
        <f t="shared" si="50"/>
        <v>6.5040650406504072</v>
      </c>
      <c r="BS79" s="8">
        <f t="shared" si="51"/>
        <v>0</v>
      </c>
      <c r="BT79" s="8">
        <f t="shared" si="52"/>
        <v>3.2520325203252036</v>
      </c>
      <c r="BU79" s="8">
        <f t="shared" si="53"/>
        <v>0</v>
      </c>
      <c r="BV79" s="8">
        <f t="shared" si="54"/>
        <v>0</v>
      </c>
      <c r="BW79" s="8">
        <f t="shared" si="55"/>
        <v>0</v>
      </c>
      <c r="BX79" s="8">
        <f t="shared" si="56"/>
        <v>0</v>
      </c>
      <c r="BY79" s="8">
        <f t="shared" si="57"/>
        <v>0</v>
      </c>
      <c r="BZ79" s="8">
        <f t="shared" si="58"/>
        <v>0</v>
      </c>
      <c r="CA79" s="8">
        <f t="shared" si="59"/>
        <v>0</v>
      </c>
      <c r="CB79" s="8">
        <f t="shared" si="60"/>
        <v>7.3170731707317067</v>
      </c>
      <c r="CC79" s="8">
        <f t="shared" si="61"/>
        <v>0</v>
      </c>
      <c r="CD79" s="8">
        <f t="shared" si="62"/>
        <v>0</v>
      </c>
      <c r="CE79" s="8">
        <f t="shared" si="63"/>
        <v>0</v>
      </c>
      <c r="CF79" s="8">
        <v>100</v>
      </c>
    </row>
    <row r="80" spans="1:84" x14ac:dyDescent="0.4">
      <c r="A80" s="38">
        <v>74</v>
      </c>
      <c r="B80" s="29" t="s">
        <v>46</v>
      </c>
      <c r="C80" s="29">
        <f>Age!C79</f>
        <v>0</v>
      </c>
      <c r="D80" s="29">
        <f>Age!D79</f>
        <v>0</v>
      </c>
      <c r="E80" s="29">
        <f>Age!E79</f>
        <v>0</v>
      </c>
      <c r="F80" s="29">
        <f>Age!F79</f>
        <v>5</v>
      </c>
      <c r="G80" s="29">
        <f>Age!G79</f>
        <v>3</v>
      </c>
      <c r="H80" s="29">
        <f>Age!H79</f>
        <v>15</v>
      </c>
      <c r="I80" s="29">
        <f>Age!I79</f>
        <v>9</v>
      </c>
      <c r="J80" s="29">
        <f>Age!J79</f>
        <v>23</v>
      </c>
      <c r="K80" s="29">
        <f>Age!K79</f>
        <v>55</v>
      </c>
      <c r="L80" s="36">
        <f t="shared" si="33"/>
        <v>8</v>
      </c>
      <c r="M80" s="31">
        <f t="shared" si="34"/>
        <v>0</v>
      </c>
      <c r="N80" s="31">
        <f t="shared" si="35"/>
        <v>0</v>
      </c>
      <c r="O80" s="31">
        <f t="shared" si="36"/>
        <v>0</v>
      </c>
      <c r="P80" s="31">
        <f t="shared" si="37"/>
        <v>9.0909090909090917</v>
      </c>
      <c r="Q80" s="31">
        <f t="shared" si="38"/>
        <v>5.4545454545454541</v>
      </c>
      <c r="R80" s="31">
        <f t="shared" si="39"/>
        <v>27.27272727272727</v>
      </c>
      <c r="S80" s="31">
        <f t="shared" si="40"/>
        <v>16.363636363636363</v>
      </c>
      <c r="T80" s="31">
        <f t="shared" si="41"/>
        <v>41.818181818181813</v>
      </c>
      <c r="U80" s="31">
        <f t="shared" si="42"/>
        <v>99.999999999999986</v>
      </c>
      <c r="V80" s="37">
        <f t="shared" si="43"/>
        <v>14.545454545454545</v>
      </c>
      <c r="W80" s="16">
        <f>'Marital Status'!H78</f>
        <v>42.857142857142854</v>
      </c>
      <c r="X80" s="16">
        <f>'Marital Status'!I78</f>
        <v>57.142857142857146</v>
      </c>
      <c r="Y80" s="19">
        <f>'Relationship in Household'!C78</f>
        <v>42.1875</v>
      </c>
      <c r="Z80" s="19">
        <f>'Relationship in Household'!D78</f>
        <v>40.625</v>
      </c>
      <c r="AA80" s="19">
        <f>'Relationship in Household'!E78</f>
        <v>0</v>
      </c>
      <c r="AB80" s="19">
        <f>'Relationship in Household'!F78</f>
        <v>0</v>
      </c>
      <c r="AC80" s="19">
        <f>'Housing Tenure'!C78</f>
        <v>42.962962962962962</v>
      </c>
      <c r="AD80" s="19">
        <f>'Housing Tenure'!D78</f>
        <v>55.555555555555557</v>
      </c>
      <c r="AE80" s="16">
        <f>Education!F78</f>
        <v>33.898305084745758</v>
      </c>
      <c r="AF80" s="16">
        <f>'Labour force status'!F78</f>
        <v>76.666666666666671</v>
      </c>
      <c r="AG80" s="19">
        <f>Incomes!C78</f>
        <v>545</v>
      </c>
      <c r="AH80" s="16">
        <f>'English fluency'!C78</f>
        <v>6.4516129032258061</v>
      </c>
      <c r="AI80" s="16">
        <f>'Indigenous Status'!F78</f>
        <v>18.032786885245901</v>
      </c>
      <c r="AJ80" s="19">
        <f>Religion!J78</f>
        <v>1.910828025477707</v>
      </c>
      <c r="AK80" s="19">
        <f>Religion!K78</f>
        <v>56.687898089171973</v>
      </c>
      <c r="AL80" s="19">
        <f>Religion!L78</f>
        <v>0</v>
      </c>
      <c r="AM80" s="19">
        <f>Religion!M78</f>
        <v>0</v>
      </c>
      <c r="AN80" s="19">
        <f>Religion!N78</f>
        <v>0</v>
      </c>
      <c r="AO80" s="19">
        <f>Religion!O78</f>
        <v>0</v>
      </c>
      <c r="AP80" s="19">
        <f>Religion!P78</f>
        <v>41.401273885350321</v>
      </c>
      <c r="AQ80" s="43">
        <f>Birthplace!C78</f>
        <v>54</v>
      </c>
      <c r="AR80" s="43">
        <f>Birthplace!D78</f>
        <v>0</v>
      </c>
      <c r="AS80" s="43">
        <f>Birthplace!E78</f>
        <v>0</v>
      </c>
      <c r="AT80" s="43">
        <f>Birthplace!F78</f>
        <v>0</v>
      </c>
      <c r="AU80" s="43">
        <f>Birthplace!G78</f>
        <v>0</v>
      </c>
      <c r="AV80" s="43">
        <f>Birthplace!H78</f>
        <v>0</v>
      </c>
      <c r="AW80" s="43">
        <f>Birthplace!I78</f>
        <v>0</v>
      </c>
      <c r="AX80" s="43">
        <f>Birthplace!J78</f>
        <v>0</v>
      </c>
      <c r="AY80" s="43">
        <f>Birthplace!K78</f>
        <v>0</v>
      </c>
      <c r="AZ80" s="43">
        <f>Birthplace!L78</f>
        <v>0</v>
      </c>
      <c r="BA80" s="43">
        <f>Birthplace!M78</f>
        <v>0</v>
      </c>
      <c r="BB80" s="43">
        <f>Birthplace!N78</f>
        <v>0</v>
      </c>
      <c r="BC80" s="43">
        <f>Birthplace!O78</f>
        <v>0</v>
      </c>
      <c r="BD80" s="43">
        <f>Birthplace!P78</f>
        <v>0</v>
      </c>
      <c r="BE80" s="43">
        <f>Birthplace!Q78</f>
        <v>0</v>
      </c>
      <c r="BF80" s="43">
        <f>Birthplace!R78</f>
        <v>4</v>
      </c>
      <c r="BG80" s="43">
        <f>Birthplace!S78</f>
        <v>0</v>
      </c>
      <c r="BH80" s="43">
        <f>Birthplace!T78</f>
        <v>0</v>
      </c>
      <c r="BI80" s="43">
        <f>Birthplace!U78</f>
        <v>0</v>
      </c>
      <c r="BJ80" s="43">
        <f>Birthplace!V78</f>
        <v>0</v>
      </c>
      <c r="BK80" s="43">
        <v>55</v>
      </c>
      <c r="BL80" s="8">
        <f t="shared" si="44"/>
        <v>98.181818181818187</v>
      </c>
      <c r="BM80" s="8">
        <f t="shared" si="45"/>
        <v>0</v>
      </c>
      <c r="BN80" s="8">
        <f t="shared" si="46"/>
        <v>0</v>
      </c>
      <c r="BO80" s="8">
        <f t="shared" si="47"/>
        <v>0</v>
      </c>
      <c r="BP80" s="8">
        <f t="shared" si="48"/>
        <v>0</v>
      </c>
      <c r="BQ80" s="8">
        <f t="shared" si="49"/>
        <v>0</v>
      </c>
      <c r="BR80" s="8">
        <f t="shared" si="50"/>
        <v>0</v>
      </c>
      <c r="BS80" s="8">
        <f t="shared" si="51"/>
        <v>0</v>
      </c>
      <c r="BT80" s="8">
        <f t="shared" si="52"/>
        <v>0</v>
      </c>
      <c r="BU80" s="8">
        <f t="shared" si="53"/>
        <v>0</v>
      </c>
      <c r="BV80" s="8">
        <f t="shared" si="54"/>
        <v>0</v>
      </c>
      <c r="BW80" s="8">
        <f t="shared" si="55"/>
        <v>0</v>
      </c>
      <c r="BX80" s="8">
        <f t="shared" si="56"/>
        <v>0</v>
      </c>
      <c r="BY80" s="8">
        <f t="shared" si="57"/>
        <v>0</v>
      </c>
      <c r="BZ80" s="8">
        <f t="shared" si="58"/>
        <v>0</v>
      </c>
      <c r="CA80" s="8">
        <f t="shared" si="59"/>
        <v>7.2727272727272725</v>
      </c>
      <c r="CB80" s="8">
        <f t="shared" si="60"/>
        <v>0</v>
      </c>
      <c r="CC80" s="8">
        <f t="shared" si="61"/>
        <v>0</v>
      </c>
      <c r="CD80" s="8">
        <f t="shared" si="62"/>
        <v>0</v>
      </c>
      <c r="CE80" s="8">
        <f t="shared" si="63"/>
        <v>0</v>
      </c>
      <c r="CF80" s="8">
        <v>100</v>
      </c>
    </row>
    <row r="81" spans="1:84" x14ac:dyDescent="0.4">
      <c r="A81" s="38">
        <v>75</v>
      </c>
      <c r="B81" s="29" t="s">
        <v>38</v>
      </c>
      <c r="C81" s="29">
        <f>Age!C80</f>
        <v>4</v>
      </c>
      <c r="D81" s="29">
        <f>Age!D80</f>
        <v>3</v>
      </c>
      <c r="E81" s="29">
        <f>Age!E80</f>
        <v>3</v>
      </c>
      <c r="F81" s="29">
        <f>Age!F80</f>
        <v>10</v>
      </c>
      <c r="G81" s="29">
        <f>Age!G80</f>
        <v>31</v>
      </c>
      <c r="H81" s="29">
        <f>Age!H80</f>
        <v>41</v>
      </c>
      <c r="I81" s="29">
        <f>Age!I80</f>
        <v>78</v>
      </c>
      <c r="J81" s="29">
        <f>Age!J80</f>
        <v>125</v>
      </c>
      <c r="K81" s="29">
        <f>Age!K80</f>
        <v>295</v>
      </c>
      <c r="L81" s="36">
        <f t="shared" si="33"/>
        <v>51</v>
      </c>
      <c r="M81" s="31">
        <f t="shared" si="34"/>
        <v>1.3559322033898304</v>
      </c>
      <c r="N81" s="31">
        <f t="shared" si="35"/>
        <v>1.0169491525423728</v>
      </c>
      <c r="O81" s="31">
        <f t="shared" si="36"/>
        <v>1.0169491525423728</v>
      </c>
      <c r="P81" s="31">
        <f t="shared" si="37"/>
        <v>3.3898305084745761</v>
      </c>
      <c r="Q81" s="31">
        <f t="shared" si="38"/>
        <v>10.508474576271185</v>
      </c>
      <c r="R81" s="31">
        <f t="shared" si="39"/>
        <v>13.898305084745763</v>
      </c>
      <c r="S81" s="31">
        <f t="shared" si="40"/>
        <v>26.440677966101696</v>
      </c>
      <c r="T81" s="31">
        <f t="shared" si="41"/>
        <v>42.372881355932201</v>
      </c>
      <c r="U81" s="31">
        <f t="shared" si="42"/>
        <v>100</v>
      </c>
      <c r="V81" s="37">
        <f t="shared" si="43"/>
        <v>17.288135593220339</v>
      </c>
      <c r="W81" s="16">
        <f>'Marital Status'!H79</f>
        <v>55.477031802120138</v>
      </c>
      <c r="X81" s="16">
        <f>'Marital Status'!I79</f>
        <v>44.522968197879862</v>
      </c>
      <c r="Y81" s="19">
        <f>'Relationship in Household'!C79</f>
        <v>56.678700361010826</v>
      </c>
      <c r="Z81" s="19">
        <f>'Relationship in Household'!D79</f>
        <v>32.490974729241877</v>
      </c>
      <c r="AA81" s="19">
        <f>'Relationship in Household'!E79</f>
        <v>0</v>
      </c>
      <c r="AB81" s="19">
        <f>'Relationship in Household'!F79</f>
        <v>3.2490974729241873</v>
      </c>
      <c r="AC81" s="19">
        <f>'Housing Tenure'!C79</f>
        <v>42.923433874709978</v>
      </c>
      <c r="AD81" s="19">
        <f>'Housing Tenure'!D79</f>
        <v>55.56844547563805</v>
      </c>
      <c r="AE81" s="16">
        <f>Education!F79</f>
        <v>32.179930795847753</v>
      </c>
      <c r="AF81" s="16">
        <f>'Labour force status'!F79</f>
        <v>76.923076923076934</v>
      </c>
      <c r="AG81" s="19">
        <f>Incomes!C79</f>
        <v>393.10344827586209</v>
      </c>
      <c r="AH81" s="16">
        <f>'English fluency'!C79</f>
        <v>6.2068965517241379</v>
      </c>
      <c r="AI81" s="16">
        <f>'Indigenous Status'!F79</f>
        <v>6.7137809187279158</v>
      </c>
      <c r="AJ81" s="19">
        <f>Religion!J79</f>
        <v>1.9851116625310175</v>
      </c>
      <c r="AK81" s="19">
        <f>Religion!K79</f>
        <v>55.583126550868492</v>
      </c>
      <c r="AL81" s="19">
        <f>Religion!L79</f>
        <v>0</v>
      </c>
      <c r="AM81" s="19">
        <f>Religion!M79</f>
        <v>9.4292803970223318</v>
      </c>
      <c r="AN81" s="19">
        <f>Religion!N79</f>
        <v>0</v>
      </c>
      <c r="AO81" s="19">
        <f>Religion!O79</f>
        <v>0.74441687344913154</v>
      </c>
      <c r="AP81" s="19">
        <f>Religion!P79</f>
        <v>32.258064516129032</v>
      </c>
      <c r="AQ81" s="43">
        <f>Birthplace!C79</f>
        <v>154</v>
      </c>
      <c r="AR81" s="43">
        <f>Birthplace!D79</f>
        <v>40</v>
      </c>
      <c r="AS81" s="43">
        <f>Birthplace!E79</f>
        <v>15</v>
      </c>
      <c r="AT81" s="43">
        <f>Birthplace!F79</f>
        <v>8</v>
      </c>
      <c r="AU81" s="43">
        <f>Birthplace!G79</f>
        <v>6</v>
      </c>
      <c r="AV81" s="43">
        <f>Birthplace!H79</f>
        <v>0</v>
      </c>
      <c r="AW81" s="43">
        <f>Birthplace!I79</f>
        <v>6</v>
      </c>
      <c r="AX81" s="43">
        <f>Birthplace!J79</f>
        <v>4</v>
      </c>
      <c r="AY81" s="43">
        <f>Birthplace!K79</f>
        <v>0</v>
      </c>
      <c r="AZ81" s="43">
        <f>Birthplace!L79</f>
        <v>4</v>
      </c>
      <c r="BA81" s="43">
        <f>Birthplace!M79</f>
        <v>0</v>
      </c>
      <c r="BB81" s="43">
        <f>Birthplace!N79</f>
        <v>5</v>
      </c>
      <c r="BC81" s="43">
        <f>Birthplace!O79</f>
        <v>4</v>
      </c>
      <c r="BD81" s="43">
        <f>Birthplace!P79</f>
        <v>0</v>
      </c>
      <c r="BE81" s="43">
        <f>Birthplace!Q79</f>
        <v>0</v>
      </c>
      <c r="BF81" s="43">
        <f>Birthplace!R79</f>
        <v>4</v>
      </c>
      <c r="BG81" s="43">
        <f>Birthplace!S79</f>
        <v>0</v>
      </c>
      <c r="BH81" s="43">
        <f>Birthplace!T79</f>
        <v>0</v>
      </c>
      <c r="BI81" s="43">
        <f>Birthplace!U79</f>
        <v>0</v>
      </c>
      <c r="BJ81" s="43">
        <f>Birthplace!V79</f>
        <v>6</v>
      </c>
      <c r="BK81" s="43">
        <v>295</v>
      </c>
      <c r="BL81" s="8">
        <f t="shared" si="44"/>
        <v>52.20338983050847</v>
      </c>
      <c r="BM81" s="8">
        <f t="shared" si="45"/>
        <v>13.559322033898304</v>
      </c>
      <c r="BN81" s="8">
        <f t="shared" si="46"/>
        <v>5.0847457627118651</v>
      </c>
      <c r="BO81" s="8">
        <f t="shared" si="47"/>
        <v>2.7118644067796609</v>
      </c>
      <c r="BP81" s="8">
        <f t="shared" si="48"/>
        <v>2.0338983050847457</v>
      </c>
      <c r="BQ81" s="8">
        <f t="shared" si="49"/>
        <v>0</v>
      </c>
      <c r="BR81" s="8">
        <f t="shared" si="50"/>
        <v>2.0338983050847457</v>
      </c>
      <c r="BS81" s="8">
        <f t="shared" si="51"/>
        <v>1.3559322033898304</v>
      </c>
      <c r="BT81" s="8">
        <f t="shared" si="52"/>
        <v>0</v>
      </c>
      <c r="BU81" s="8">
        <f t="shared" si="53"/>
        <v>1.3559322033898304</v>
      </c>
      <c r="BV81" s="8">
        <f t="shared" si="54"/>
        <v>0</v>
      </c>
      <c r="BW81" s="8">
        <f t="shared" si="55"/>
        <v>1.6949152542372881</v>
      </c>
      <c r="BX81" s="8">
        <f t="shared" si="56"/>
        <v>1.3559322033898304</v>
      </c>
      <c r="BY81" s="8">
        <f t="shared" si="57"/>
        <v>0</v>
      </c>
      <c r="BZ81" s="8">
        <f t="shared" si="58"/>
        <v>0</v>
      </c>
      <c r="CA81" s="8">
        <f t="shared" si="59"/>
        <v>1.3559322033898304</v>
      </c>
      <c r="CB81" s="8">
        <f t="shared" si="60"/>
        <v>0</v>
      </c>
      <c r="CC81" s="8">
        <f t="shared" si="61"/>
        <v>0</v>
      </c>
      <c r="CD81" s="8">
        <f t="shared" si="62"/>
        <v>0</v>
      </c>
      <c r="CE81" s="8">
        <f t="shared" si="63"/>
        <v>2.0338983050847457</v>
      </c>
      <c r="CF81" s="8">
        <v>100</v>
      </c>
    </row>
    <row r="82" spans="1:84" x14ac:dyDescent="0.4">
      <c r="A82" s="38">
        <v>76</v>
      </c>
      <c r="B82" s="29" t="s">
        <v>39</v>
      </c>
      <c r="C82" s="29">
        <f>Age!C81</f>
        <v>0</v>
      </c>
      <c r="D82" s="29">
        <f>Age!D81</f>
        <v>0</v>
      </c>
      <c r="E82" s="29">
        <f>Age!E81</f>
        <v>0</v>
      </c>
      <c r="F82" s="29">
        <f>Age!F81</f>
        <v>0</v>
      </c>
      <c r="G82" s="29">
        <f>Age!G81</f>
        <v>0</v>
      </c>
      <c r="H82" s="29">
        <f>Age!H81</f>
        <v>5</v>
      </c>
      <c r="I82" s="29">
        <f>Age!I81</f>
        <v>10</v>
      </c>
      <c r="J82" s="29">
        <f>Age!J81</f>
        <v>9</v>
      </c>
      <c r="K82" s="29">
        <f>Age!K81</f>
        <v>24</v>
      </c>
      <c r="L82" s="36">
        <f t="shared" si="33"/>
        <v>0</v>
      </c>
      <c r="M82" s="31">
        <f t="shared" si="34"/>
        <v>0</v>
      </c>
      <c r="N82" s="31">
        <f t="shared" si="35"/>
        <v>0</v>
      </c>
      <c r="O82" s="31">
        <f t="shared" si="36"/>
        <v>0</v>
      </c>
      <c r="P82" s="31">
        <f t="shared" si="37"/>
        <v>0</v>
      </c>
      <c r="Q82" s="31">
        <f t="shared" si="38"/>
        <v>0</v>
      </c>
      <c r="R82" s="31">
        <f t="shared" si="39"/>
        <v>20.833333333333336</v>
      </c>
      <c r="S82" s="31">
        <f t="shared" si="40"/>
        <v>41.666666666666671</v>
      </c>
      <c r="T82" s="31">
        <f t="shared" si="41"/>
        <v>37.5</v>
      </c>
      <c r="U82" s="31">
        <f t="shared" si="42"/>
        <v>100</v>
      </c>
      <c r="V82" s="37">
        <f t="shared" si="43"/>
        <v>0</v>
      </c>
      <c r="W82" s="16">
        <f>'Marital Status'!H80</f>
        <v>34.782608695652172</v>
      </c>
      <c r="X82" s="16">
        <f>'Marital Status'!I80</f>
        <v>65.217391304347828</v>
      </c>
      <c r="Y82" s="19">
        <f>'Relationship in Household'!C80</f>
        <v>38.095238095238095</v>
      </c>
      <c r="Z82" s="19">
        <f>'Relationship in Household'!D80</f>
        <v>61.904761904761905</v>
      </c>
      <c r="AA82" s="19">
        <f>'Relationship in Household'!E80</f>
        <v>0</v>
      </c>
      <c r="AB82" s="19">
        <f>'Relationship in Household'!F80</f>
        <v>0</v>
      </c>
      <c r="AC82" s="19">
        <f>'Housing Tenure'!C80</f>
        <v>36.315789473684212</v>
      </c>
      <c r="AD82" s="19">
        <f>'Housing Tenure'!D80</f>
        <v>61.05263157894737</v>
      </c>
      <c r="AE82" s="16">
        <f>Education!F80</f>
        <v>17.647058823529413</v>
      </c>
      <c r="AF82" s="16">
        <f>'Labour force status'!F80</f>
        <v>100</v>
      </c>
      <c r="AG82" s="19">
        <f>Incomes!C80</f>
        <v>180</v>
      </c>
      <c r="AH82" s="16">
        <f>'English fluency'!C80</f>
        <v>15.789473684210526</v>
      </c>
      <c r="AI82" s="16">
        <f>'Indigenous Status'!F80</f>
        <v>17.391304347826086</v>
      </c>
      <c r="AJ82" s="19">
        <f>Religion!J80</f>
        <v>11.76470588235294</v>
      </c>
      <c r="AK82" s="19">
        <f>Religion!K80</f>
        <v>45.098039215686278</v>
      </c>
      <c r="AL82" s="19">
        <f>Religion!L80</f>
        <v>0</v>
      </c>
      <c r="AM82" s="19">
        <f>Religion!M80</f>
        <v>21.568627450980394</v>
      </c>
      <c r="AN82" s="19">
        <f>Religion!N80</f>
        <v>0</v>
      </c>
      <c r="AO82" s="19">
        <f>Religion!O80</f>
        <v>0</v>
      </c>
      <c r="AP82" s="19">
        <f>Religion!P80</f>
        <v>21.568627450980394</v>
      </c>
      <c r="AQ82" s="43">
        <f>Birthplace!C80</f>
        <v>11</v>
      </c>
      <c r="AR82" s="43">
        <f>Birthplace!D80</f>
        <v>0</v>
      </c>
      <c r="AS82" s="43">
        <f>Birthplace!E80</f>
        <v>0</v>
      </c>
      <c r="AT82" s="43">
        <f>Birthplace!F80</f>
        <v>0</v>
      </c>
      <c r="AU82" s="43">
        <f>Birthplace!G80</f>
        <v>0</v>
      </c>
      <c r="AV82" s="43">
        <f>Birthplace!H80</f>
        <v>0</v>
      </c>
      <c r="AW82" s="43">
        <f>Birthplace!I80</f>
        <v>0</v>
      </c>
      <c r="AX82" s="43">
        <f>Birthplace!J80</f>
        <v>0</v>
      </c>
      <c r="AY82" s="43">
        <f>Birthplace!K80</f>
        <v>0</v>
      </c>
      <c r="AZ82" s="43">
        <f>Birthplace!L80</f>
        <v>0</v>
      </c>
      <c r="BA82" s="43">
        <f>Birthplace!M80</f>
        <v>0</v>
      </c>
      <c r="BB82" s="43">
        <f>Birthplace!N80</f>
        <v>0</v>
      </c>
      <c r="BC82" s="43">
        <f>Birthplace!O80</f>
        <v>0</v>
      </c>
      <c r="BD82" s="43">
        <f>Birthplace!P80</f>
        <v>0</v>
      </c>
      <c r="BE82" s="43">
        <f>Birthplace!Q80</f>
        <v>0</v>
      </c>
      <c r="BF82" s="43">
        <f>Birthplace!R80</f>
        <v>0</v>
      </c>
      <c r="BG82" s="43">
        <f>Birthplace!S80</f>
        <v>0</v>
      </c>
      <c r="BH82" s="43">
        <f>Birthplace!T80</f>
        <v>0</v>
      </c>
      <c r="BI82" s="43">
        <f>Birthplace!U80</f>
        <v>0</v>
      </c>
      <c r="BJ82" s="43">
        <f>Birthplace!V80</f>
        <v>4</v>
      </c>
      <c r="BK82" s="43">
        <v>24</v>
      </c>
      <c r="BL82" s="8">
        <f t="shared" si="44"/>
        <v>45.833333333333329</v>
      </c>
      <c r="BM82" s="8">
        <f t="shared" si="45"/>
        <v>0</v>
      </c>
      <c r="BN82" s="8">
        <f t="shared" si="46"/>
        <v>0</v>
      </c>
      <c r="BO82" s="8">
        <f t="shared" si="47"/>
        <v>0</v>
      </c>
      <c r="BP82" s="8">
        <f t="shared" si="48"/>
        <v>0</v>
      </c>
      <c r="BQ82" s="8">
        <f t="shared" si="49"/>
        <v>0</v>
      </c>
      <c r="BR82" s="8">
        <f t="shared" si="50"/>
        <v>0</v>
      </c>
      <c r="BS82" s="8">
        <f t="shared" si="51"/>
        <v>0</v>
      </c>
      <c r="BT82" s="8">
        <f t="shared" si="52"/>
        <v>0</v>
      </c>
      <c r="BU82" s="8">
        <f t="shared" si="53"/>
        <v>0</v>
      </c>
      <c r="BV82" s="8">
        <f t="shared" si="54"/>
        <v>0</v>
      </c>
      <c r="BW82" s="8">
        <f t="shared" si="55"/>
        <v>0</v>
      </c>
      <c r="BX82" s="8">
        <f t="shared" si="56"/>
        <v>0</v>
      </c>
      <c r="BY82" s="8">
        <f t="shared" si="57"/>
        <v>0</v>
      </c>
      <c r="BZ82" s="8">
        <f t="shared" si="58"/>
        <v>0</v>
      </c>
      <c r="CA82" s="8">
        <f t="shared" si="59"/>
        <v>0</v>
      </c>
      <c r="CB82" s="8">
        <f t="shared" si="60"/>
        <v>0</v>
      </c>
      <c r="CC82" s="8">
        <f t="shared" si="61"/>
        <v>0</v>
      </c>
      <c r="CD82" s="8">
        <f t="shared" si="62"/>
        <v>0</v>
      </c>
      <c r="CE82" s="8">
        <f t="shared" si="63"/>
        <v>16.666666666666664</v>
      </c>
      <c r="CF82" s="8">
        <v>100</v>
      </c>
    </row>
    <row r="83" spans="1:84" x14ac:dyDescent="0.4">
      <c r="A83" s="38">
        <v>77</v>
      </c>
      <c r="B83" s="29" t="s">
        <v>84</v>
      </c>
      <c r="C83" s="29">
        <f>Age!C82</f>
        <v>0</v>
      </c>
      <c r="D83" s="29">
        <f>Age!D82</f>
        <v>4</v>
      </c>
      <c r="E83" s="29">
        <f>Age!E82</f>
        <v>4</v>
      </c>
      <c r="F83" s="29">
        <f>Age!F82</f>
        <v>6</v>
      </c>
      <c r="G83" s="29">
        <f>Age!G82</f>
        <v>6</v>
      </c>
      <c r="H83" s="29">
        <f>Age!H82</f>
        <v>22</v>
      </c>
      <c r="I83" s="29">
        <f>Age!I82</f>
        <v>16</v>
      </c>
      <c r="J83" s="29">
        <f>Age!J82</f>
        <v>35</v>
      </c>
      <c r="K83" s="29">
        <f>Age!K82</f>
        <v>93</v>
      </c>
      <c r="L83" s="36">
        <f t="shared" si="33"/>
        <v>20</v>
      </c>
      <c r="M83" s="31">
        <f t="shared" si="34"/>
        <v>0</v>
      </c>
      <c r="N83" s="31">
        <f t="shared" si="35"/>
        <v>4.3010752688172049</v>
      </c>
      <c r="O83" s="31">
        <f t="shared" si="36"/>
        <v>4.3010752688172049</v>
      </c>
      <c r="P83" s="31">
        <f t="shared" si="37"/>
        <v>6.4516129032258061</v>
      </c>
      <c r="Q83" s="31">
        <f t="shared" si="38"/>
        <v>6.4516129032258061</v>
      </c>
      <c r="R83" s="31">
        <f t="shared" si="39"/>
        <v>23.655913978494624</v>
      </c>
      <c r="S83" s="31">
        <f t="shared" si="40"/>
        <v>17.20430107526882</v>
      </c>
      <c r="T83" s="31">
        <f t="shared" si="41"/>
        <v>37.634408602150536</v>
      </c>
      <c r="U83" s="31">
        <f t="shared" si="42"/>
        <v>100</v>
      </c>
      <c r="V83" s="37">
        <f t="shared" si="43"/>
        <v>21.50537634408602</v>
      </c>
      <c r="W83" s="16">
        <f>'Marital Status'!H81</f>
        <v>44.444444444444443</v>
      </c>
      <c r="X83" s="16">
        <f>'Marital Status'!I81</f>
        <v>55.555555555555557</v>
      </c>
      <c r="Y83" s="19">
        <f>'Relationship in Household'!C81</f>
        <v>45.454545454545453</v>
      </c>
      <c r="Z83" s="19">
        <f>'Relationship in Household'!D81</f>
        <v>47.727272727272727</v>
      </c>
      <c r="AA83" s="19">
        <f>'Relationship in Household'!E81</f>
        <v>0</v>
      </c>
      <c r="AB83" s="19">
        <f>'Relationship in Household'!F81</f>
        <v>3.4090909090909087</v>
      </c>
      <c r="AC83" s="19">
        <f>'Housing Tenure'!C81</f>
        <v>69.187675070028007</v>
      </c>
      <c r="AD83" s="19">
        <f>'Housing Tenure'!D81</f>
        <v>29.131652661064429</v>
      </c>
      <c r="AE83" s="16">
        <f>Education!F81</f>
        <v>37.777777777777779</v>
      </c>
      <c r="AF83" s="16">
        <f>'Labour force status'!F81</f>
        <v>76.59574468085107</v>
      </c>
      <c r="AG83" s="19">
        <f>Incomes!C81</f>
        <v>510.71428571428572</v>
      </c>
      <c r="AH83" s="16">
        <f>'English fluency'!C81</f>
        <v>0</v>
      </c>
      <c r="AI83" s="16">
        <f>'Indigenous Status'!F81</f>
        <v>6.666666666666667</v>
      </c>
      <c r="AJ83" s="19">
        <f>Religion!J81</f>
        <v>3.8461538461538463</v>
      </c>
      <c r="AK83" s="19">
        <f>Religion!K81</f>
        <v>46.153846153846153</v>
      </c>
      <c r="AL83" s="19">
        <f>Religion!L81</f>
        <v>0</v>
      </c>
      <c r="AM83" s="19">
        <f>Religion!M81</f>
        <v>0</v>
      </c>
      <c r="AN83" s="19">
        <f>Religion!N81</f>
        <v>0</v>
      </c>
      <c r="AO83" s="19">
        <f>Religion!O81</f>
        <v>0</v>
      </c>
      <c r="AP83" s="19">
        <f>Religion!P81</f>
        <v>50</v>
      </c>
      <c r="AQ83" s="43">
        <f>Birthplace!C81</f>
        <v>83</v>
      </c>
      <c r="AR83" s="43">
        <f>Birthplace!D81</f>
        <v>0</v>
      </c>
      <c r="AS83" s="43">
        <f>Birthplace!E81</f>
        <v>0</v>
      </c>
      <c r="AT83" s="43">
        <f>Birthplace!F81</f>
        <v>0</v>
      </c>
      <c r="AU83" s="43">
        <f>Birthplace!G81</f>
        <v>0</v>
      </c>
      <c r="AV83" s="43">
        <f>Birthplace!H81</f>
        <v>0</v>
      </c>
      <c r="AW83" s="43">
        <f>Birthplace!I81</f>
        <v>0</v>
      </c>
      <c r="AX83" s="43">
        <f>Birthplace!J81</f>
        <v>0</v>
      </c>
      <c r="AY83" s="43">
        <f>Birthplace!K81</f>
        <v>0</v>
      </c>
      <c r="AZ83" s="43">
        <f>Birthplace!L81</f>
        <v>0</v>
      </c>
      <c r="BA83" s="43">
        <f>Birthplace!M81</f>
        <v>0</v>
      </c>
      <c r="BB83" s="43">
        <f>Birthplace!N81</f>
        <v>0</v>
      </c>
      <c r="BC83" s="43">
        <f>Birthplace!O81</f>
        <v>4</v>
      </c>
      <c r="BD83" s="43">
        <f>Birthplace!P81</f>
        <v>0</v>
      </c>
      <c r="BE83" s="43">
        <f>Birthplace!Q81</f>
        <v>0</v>
      </c>
      <c r="BF83" s="43">
        <f>Birthplace!R81</f>
        <v>0</v>
      </c>
      <c r="BG83" s="43">
        <f>Birthplace!S81</f>
        <v>0</v>
      </c>
      <c r="BH83" s="43">
        <f>Birthplace!T81</f>
        <v>0</v>
      </c>
      <c r="BI83" s="43">
        <f>Birthplace!U81</f>
        <v>0</v>
      </c>
      <c r="BJ83" s="43">
        <f>Birthplace!V81</f>
        <v>0</v>
      </c>
      <c r="BK83" s="43">
        <v>93</v>
      </c>
      <c r="BL83" s="8">
        <f t="shared" si="44"/>
        <v>89.247311827956992</v>
      </c>
      <c r="BM83" s="8">
        <f t="shared" si="45"/>
        <v>0</v>
      </c>
      <c r="BN83" s="8">
        <f t="shared" si="46"/>
        <v>0</v>
      </c>
      <c r="BO83" s="8">
        <f t="shared" si="47"/>
        <v>0</v>
      </c>
      <c r="BP83" s="8">
        <f t="shared" si="48"/>
        <v>0</v>
      </c>
      <c r="BQ83" s="8">
        <f t="shared" si="49"/>
        <v>0</v>
      </c>
      <c r="BR83" s="8">
        <f t="shared" si="50"/>
        <v>0</v>
      </c>
      <c r="BS83" s="8">
        <f t="shared" si="51"/>
        <v>0</v>
      </c>
      <c r="BT83" s="8">
        <f t="shared" si="52"/>
        <v>0</v>
      </c>
      <c r="BU83" s="8">
        <f t="shared" si="53"/>
        <v>0</v>
      </c>
      <c r="BV83" s="8">
        <f t="shared" si="54"/>
        <v>0</v>
      </c>
      <c r="BW83" s="8">
        <f t="shared" si="55"/>
        <v>0</v>
      </c>
      <c r="BX83" s="8">
        <f t="shared" si="56"/>
        <v>4.3010752688172049</v>
      </c>
      <c r="BY83" s="8">
        <f t="shared" si="57"/>
        <v>0</v>
      </c>
      <c r="BZ83" s="8">
        <f t="shared" si="58"/>
        <v>0</v>
      </c>
      <c r="CA83" s="8">
        <f t="shared" si="59"/>
        <v>0</v>
      </c>
      <c r="CB83" s="8">
        <f t="shared" si="60"/>
        <v>0</v>
      </c>
      <c r="CC83" s="8">
        <f t="shared" si="61"/>
        <v>0</v>
      </c>
      <c r="CD83" s="8">
        <f t="shared" si="62"/>
        <v>0</v>
      </c>
      <c r="CE83" s="8">
        <f t="shared" si="63"/>
        <v>0</v>
      </c>
      <c r="CF83" s="8">
        <v>100</v>
      </c>
    </row>
    <row r="84" spans="1:84" x14ac:dyDescent="0.4">
      <c r="A84" s="38">
        <v>78</v>
      </c>
      <c r="B84" s="29" t="s">
        <v>85</v>
      </c>
      <c r="C84" s="29">
        <f>Age!C83</f>
        <v>0</v>
      </c>
      <c r="D84" s="29">
        <f>Age!D83</f>
        <v>0</v>
      </c>
      <c r="E84" s="29">
        <f>Age!E83</f>
        <v>0</v>
      </c>
      <c r="F84" s="29">
        <f>Age!F83</f>
        <v>0</v>
      </c>
      <c r="G84" s="29">
        <f>Age!G83</f>
        <v>0</v>
      </c>
      <c r="H84" s="29">
        <f>Age!H83</f>
        <v>0</v>
      </c>
      <c r="I84" s="29">
        <f>Age!I83</f>
        <v>0</v>
      </c>
      <c r="J84" s="29">
        <f>Age!J83</f>
        <v>3</v>
      </c>
      <c r="K84" s="29">
        <f>Age!K83</f>
        <v>3</v>
      </c>
      <c r="L84" s="36">
        <f t="shared" si="33"/>
        <v>0</v>
      </c>
      <c r="M84" s="31">
        <f t="shared" si="34"/>
        <v>0</v>
      </c>
      <c r="N84" s="31">
        <f t="shared" si="35"/>
        <v>0</v>
      </c>
      <c r="O84" s="31">
        <f t="shared" si="36"/>
        <v>0</v>
      </c>
      <c r="P84" s="31">
        <f t="shared" si="37"/>
        <v>0</v>
      </c>
      <c r="Q84" s="31">
        <f t="shared" si="38"/>
        <v>0</v>
      </c>
      <c r="R84" s="31">
        <f t="shared" si="39"/>
        <v>0</v>
      </c>
      <c r="S84" s="31">
        <f t="shared" si="40"/>
        <v>0</v>
      </c>
      <c r="T84" s="31">
        <f t="shared" si="41"/>
        <v>100</v>
      </c>
      <c r="U84" s="31">
        <f t="shared" si="42"/>
        <v>100</v>
      </c>
      <c r="V84" s="37">
        <f t="shared" si="43"/>
        <v>0</v>
      </c>
      <c r="W84" s="16">
        <f>'Marital Status'!H82</f>
        <v>0</v>
      </c>
      <c r="X84" s="16">
        <f>'Marital Status'!I82</f>
        <v>100</v>
      </c>
      <c r="Y84" s="19">
        <f>'Relationship in Household'!C82</f>
        <v>0</v>
      </c>
      <c r="Z84" s="19">
        <f>'Relationship in Household'!D82</f>
        <v>100</v>
      </c>
      <c r="AA84" s="19">
        <f>'Relationship in Household'!E82</f>
        <v>0</v>
      </c>
      <c r="AB84" s="19">
        <f>'Relationship in Household'!F82</f>
        <v>0</v>
      </c>
      <c r="AC84" s="19">
        <f>'Housing Tenure'!C82</f>
        <v>42.105263157894733</v>
      </c>
      <c r="AD84" s="19">
        <f>'Housing Tenure'!D82</f>
        <v>52.631578947368418</v>
      </c>
      <c r="AE84" s="16">
        <f>Education!F82</f>
        <v>0</v>
      </c>
      <c r="AF84" s="16">
        <f>'Labour force status'!F82</f>
        <v>57.142857142857139</v>
      </c>
      <c r="AG84" s="19">
        <f>Incomes!C82</f>
        <v>450</v>
      </c>
      <c r="AH84" s="16">
        <f>'English fluency'!C82</f>
        <v>0</v>
      </c>
      <c r="AI84" s="16">
        <f>'Indigenous Status'!F82</f>
        <v>0</v>
      </c>
      <c r="AJ84" s="19">
        <f>Religion!J82</f>
        <v>0</v>
      </c>
      <c r="AK84" s="19">
        <f>Religion!K82</f>
        <v>46.153846153846153</v>
      </c>
      <c r="AL84" s="19">
        <f>Religion!L82</f>
        <v>0</v>
      </c>
      <c r="AM84" s="19">
        <f>Religion!M82</f>
        <v>0</v>
      </c>
      <c r="AN84" s="19">
        <f>Religion!N82</f>
        <v>0</v>
      </c>
      <c r="AO84" s="19">
        <f>Religion!O82</f>
        <v>0</v>
      </c>
      <c r="AP84" s="19">
        <f>Religion!P82</f>
        <v>53.846153846153847</v>
      </c>
      <c r="AQ84" s="43">
        <f>Birthplace!C82</f>
        <v>6</v>
      </c>
      <c r="AR84" s="43">
        <f>Birthplace!D82</f>
        <v>0</v>
      </c>
      <c r="AS84" s="43">
        <f>Birthplace!E82</f>
        <v>0</v>
      </c>
      <c r="AT84" s="43">
        <f>Birthplace!F82</f>
        <v>0</v>
      </c>
      <c r="AU84" s="43">
        <f>Birthplace!G82</f>
        <v>0</v>
      </c>
      <c r="AV84" s="43">
        <f>Birthplace!H82</f>
        <v>0</v>
      </c>
      <c r="AW84" s="43">
        <f>Birthplace!I82</f>
        <v>0</v>
      </c>
      <c r="AX84" s="43">
        <f>Birthplace!J82</f>
        <v>0</v>
      </c>
      <c r="AY84" s="43">
        <f>Birthplace!K82</f>
        <v>0</v>
      </c>
      <c r="AZ84" s="43">
        <f>Birthplace!L82</f>
        <v>0</v>
      </c>
      <c r="BA84" s="43">
        <f>Birthplace!M82</f>
        <v>0</v>
      </c>
      <c r="BB84" s="43">
        <f>Birthplace!N82</f>
        <v>0</v>
      </c>
      <c r="BC84" s="43">
        <f>Birthplace!O82</f>
        <v>0</v>
      </c>
      <c r="BD84" s="43">
        <f>Birthplace!P82</f>
        <v>0</v>
      </c>
      <c r="BE84" s="43">
        <f>Birthplace!Q82</f>
        <v>0</v>
      </c>
      <c r="BF84" s="43">
        <f>Birthplace!R82</f>
        <v>0</v>
      </c>
      <c r="BG84" s="43">
        <f>Birthplace!S82</f>
        <v>0</v>
      </c>
      <c r="BH84" s="43">
        <f>Birthplace!T82</f>
        <v>0</v>
      </c>
      <c r="BI84" s="43">
        <f>Birthplace!U82</f>
        <v>0</v>
      </c>
      <c r="BJ84" s="43">
        <f>Birthplace!V82</f>
        <v>0</v>
      </c>
      <c r="BK84" s="43">
        <v>3</v>
      </c>
      <c r="BL84" s="8">
        <f t="shared" si="44"/>
        <v>200</v>
      </c>
      <c r="BM84" s="8">
        <f t="shared" si="45"/>
        <v>0</v>
      </c>
      <c r="BN84" s="8">
        <f t="shared" si="46"/>
        <v>0</v>
      </c>
      <c r="BO84" s="8">
        <f t="shared" si="47"/>
        <v>0</v>
      </c>
      <c r="BP84" s="8">
        <f t="shared" si="48"/>
        <v>0</v>
      </c>
      <c r="BQ84" s="8">
        <f t="shared" si="49"/>
        <v>0</v>
      </c>
      <c r="BR84" s="8">
        <f t="shared" si="50"/>
        <v>0</v>
      </c>
      <c r="BS84" s="8">
        <f t="shared" si="51"/>
        <v>0</v>
      </c>
      <c r="BT84" s="8">
        <f t="shared" si="52"/>
        <v>0</v>
      </c>
      <c r="BU84" s="8">
        <f t="shared" si="53"/>
        <v>0</v>
      </c>
      <c r="BV84" s="8">
        <f t="shared" si="54"/>
        <v>0</v>
      </c>
      <c r="BW84" s="8">
        <f t="shared" si="55"/>
        <v>0</v>
      </c>
      <c r="BX84" s="8">
        <f t="shared" si="56"/>
        <v>0</v>
      </c>
      <c r="BY84" s="8">
        <f t="shared" si="57"/>
        <v>0</v>
      </c>
      <c r="BZ84" s="8">
        <f t="shared" si="58"/>
        <v>0</v>
      </c>
      <c r="CA84" s="8">
        <f t="shared" si="59"/>
        <v>0</v>
      </c>
      <c r="CB84" s="8">
        <f t="shared" si="60"/>
        <v>0</v>
      </c>
      <c r="CC84" s="8">
        <f t="shared" si="61"/>
        <v>0</v>
      </c>
      <c r="CD84" s="8">
        <f t="shared" si="62"/>
        <v>0</v>
      </c>
      <c r="CE84" s="8">
        <f t="shared" si="63"/>
        <v>0</v>
      </c>
      <c r="CF84" s="8">
        <v>100</v>
      </c>
    </row>
    <row r="85" spans="1:84" x14ac:dyDescent="0.4">
      <c r="A85" s="38">
        <v>79</v>
      </c>
      <c r="B85" s="29" t="s">
        <v>4</v>
      </c>
      <c r="C85" s="29">
        <f>Age!C84</f>
        <v>26</v>
      </c>
      <c r="D85" s="29">
        <f>Age!D84</f>
        <v>41</v>
      </c>
      <c r="E85" s="29">
        <f>Age!E84</f>
        <v>84</v>
      </c>
      <c r="F85" s="29">
        <f>Age!F84</f>
        <v>193</v>
      </c>
      <c r="G85" s="29">
        <f>Age!G84</f>
        <v>357</v>
      </c>
      <c r="H85" s="29">
        <f>Age!H84</f>
        <v>667</v>
      </c>
      <c r="I85" s="29">
        <f>Age!I84</f>
        <v>1157</v>
      </c>
      <c r="J85" s="29">
        <f>Age!J84</f>
        <v>1824</v>
      </c>
      <c r="K85" s="29">
        <f>Age!K84</f>
        <v>4349</v>
      </c>
      <c r="L85" s="36">
        <f t="shared" si="33"/>
        <v>701</v>
      </c>
      <c r="M85" s="31">
        <f t="shared" si="34"/>
        <v>0.59783858358243269</v>
      </c>
      <c r="N85" s="31">
        <f t="shared" si="35"/>
        <v>0.9427454587261439</v>
      </c>
      <c r="O85" s="31">
        <f t="shared" si="36"/>
        <v>1.9314785008047828</v>
      </c>
      <c r="P85" s="31">
        <f t="shared" si="37"/>
        <v>4.4378017935157503</v>
      </c>
      <c r="Q85" s="31">
        <f t="shared" si="38"/>
        <v>8.2087836284203277</v>
      </c>
      <c r="R85" s="31">
        <f t="shared" si="39"/>
        <v>15.336859048057025</v>
      </c>
      <c r="S85" s="31">
        <f t="shared" si="40"/>
        <v>26.603816969418258</v>
      </c>
      <c r="T85" s="31">
        <f t="shared" si="41"/>
        <v>41.940676017475283</v>
      </c>
      <c r="U85" s="31">
        <f t="shared" si="42"/>
        <v>100</v>
      </c>
      <c r="V85" s="37">
        <f t="shared" si="43"/>
        <v>16.118647965049437</v>
      </c>
      <c r="W85" s="16">
        <f>'Marital Status'!H83</f>
        <v>47.227973314929841</v>
      </c>
      <c r="X85" s="16">
        <f>'Marital Status'!I83</f>
        <v>52.772026685070159</v>
      </c>
      <c r="Y85" s="19">
        <f>'Relationship in Household'!C83</f>
        <v>48.486997635933804</v>
      </c>
      <c r="Z85" s="19">
        <f>'Relationship in Household'!D83</f>
        <v>35.791962174940899</v>
      </c>
      <c r="AA85" s="19">
        <f>'Relationship in Household'!E83</f>
        <v>0.94562647754137119</v>
      </c>
      <c r="AB85" s="19">
        <f>'Relationship in Household'!F83</f>
        <v>6.4775413711583925</v>
      </c>
      <c r="AC85" s="19">
        <f>'Housing Tenure'!C83</f>
        <v>53.895666033225034</v>
      </c>
      <c r="AD85" s="19">
        <f>'Housing Tenure'!D83</f>
        <v>44.602464292282228</v>
      </c>
      <c r="AE85" s="16">
        <f>Education!F83</f>
        <v>36.23863901188534</v>
      </c>
      <c r="AF85" s="16">
        <f>'Labour force status'!F83</f>
        <v>73.023255813953497</v>
      </c>
      <c r="AG85" s="19">
        <f>Incomes!C83</f>
        <v>467.01030927835052</v>
      </c>
      <c r="AH85" s="16">
        <f>'English fluency'!C83</f>
        <v>4.5338885033541523</v>
      </c>
      <c r="AI85" s="16">
        <f>'Indigenous Status'!F83</f>
        <v>7.6530612244897958</v>
      </c>
      <c r="AJ85" s="19">
        <f>Religion!J83</f>
        <v>2.578830148868831</v>
      </c>
      <c r="AK85" s="19">
        <f>Religion!K83</f>
        <v>49.091548470284849</v>
      </c>
      <c r="AL85" s="19">
        <f>Religion!L83</f>
        <v>0.69159535810573203</v>
      </c>
      <c r="AM85" s="19">
        <f>Religion!M83</f>
        <v>8.4515297151564877</v>
      </c>
      <c r="AN85" s="19">
        <f>Religion!N83</f>
        <v>0.37510256710819362</v>
      </c>
      <c r="AO85" s="19">
        <f>Religion!O83</f>
        <v>1.7348493728753955</v>
      </c>
      <c r="AP85" s="19">
        <f>Religion!P83</f>
        <v>37.076544367600519</v>
      </c>
      <c r="AQ85" s="43">
        <f>Birthplace!C83</f>
        <v>3387</v>
      </c>
      <c r="AR85" s="43">
        <f>Birthplace!D83</f>
        <v>156</v>
      </c>
      <c r="AS85" s="43">
        <f>Birthplace!E83</f>
        <v>65</v>
      </c>
      <c r="AT85" s="43">
        <f>Birthplace!F83</f>
        <v>55</v>
      </c>
      <c r="AU85" s="43">
        <f>Birthplace!G83</f>
        <v>54</v>
      </c>
      <c r="AV85" s="43">
        <f>Birthplace!H83</f>
        <v>51</v>
      </c>
      <c r="AW85" s="43">
        <f>Birthplace!I83</f>
        <v>38</v>
      </c>
      <c r="AX85" s="43">
        <f>Birthplace!J83</f>
        <v>35</v>
      </c>
      <c r="AY85" s="43">
        <f>Birthplace!K83</f>
        <v>31</v>
      </c>
      <c r="AZ85" s="43">
        <f>Birthplace!L83</f>
        <v>31</v>
      </c>
      <c r="BA85" s="43">
        <f>Birthplace!M83</f>
        <v>29</v>
      </c>
      <c r="BB85" s="43">
        <f>Birthplace!N83</f>
        <v>26</v>
      </c>
      <c r="BC85" s="43">
        <f>Birthplace!O83</f>
        <v>25</v>
      </c>
      <c r="BD85" s="43">
        <f>Birthplace!P83</f>
        <v>21</v>
      </c>
      <c r="BE85" s="43">
        <f>Birthplace!Q83</f>
        <v>18</v>
      </c>
      <c r="BF85" s="43">
        <f>Birthplace!R83</f>
        <v>16</v>
      </c>
      <c r="BG85" s="43">
        <f>Birthplace!S83</f>
        <v>13</v>
      </c>
      <c r="BH85" s="43">
        <f>Birthplace!T83</f>
        <v>12</v>
      </c>
      <c r="BI85" s="43">
        <f>Birthplace!U83</f>
        <v>12</v>
      </c>
      <c r="BJ85" s="43">
        <f>Birthplace!V83</f>
        <v>12</v>
      </c>
      <c r="BK85" s="43">
        <v>4349</v>
      </c>
      <c r="BL85" s="8">
        <f t="shared" si="44"/>
        <v>77.879972407449998</v>
      </c>
      <c r="BM85" s="8">
        <f t="shared" si="45"/>
        <v>3.5870315014945966</v>
      </c>
      <c r="BN85" s="8">
        <f t="shared" si="46"/>
        <v>1.4945964589560818</v>
      </c>
      <c r="BO85" s="8">
        <f t="shared" si="47"/>
        <v>1.2646585421936076</v>
      </c>
      <c r="BP85" s="8">
        <f t="shared" si="48"/>
        <v>1.2416647505173604</v>
      </c>
      <c r="BQ85" s="8">
        <f t="shared" si="49"/>
        <v>1.1726833754886181</v>
      </c>
      <c r="BR85" s="8">
        <f t="shared" si="50"/>
        <v>0.87376408369740177</v>
      </c>
      <c r="BS85" s="8">
        <f t="shared" si="51"/>
        <v>0.80478270866865942</v>
      </c>
      <c r="BT85" s="8">
        <f t="shared" si="52"/>
        <v>0.7128075419636698</v>
      </c>
      <c r="BU85" s="8">
        <f t="shared" si="53"/>
        <v>0.7128075419636698</v>
      </c>
      <c r="BV85" s="8">
        <f t="shared" si="54"/>
        <v>0.66681995861117505</v>
      </c>
      <c r="BW85" s="8">
        <f t="shared" si="55"/>
        <v>0.59783858358243269</v>
      </c>
      <c r="BX85" s="8">
        <f t="shared" si="56"/>
        <v>0.57484479190618532</v>
      </c>
      <c r="BY85" s="8">
        <f t="shared" si="57"/>
        <v>0.4828696252011957</v>
      </c>
      <c r="BZ85" s="8">
        <f t="shared" si="58"/>
        <v>0.41388825017245345</v>
      </c>
      <c r="CA85" s="8">
        <f t="shared" si="59"/>
        <v>0.36790066681995864</v>
      </c>
      <c r="CB85" s="8">
        <f t="shared" si="60"/>
        <v>0.29891929179121635</v>
      </c>
      <c r="CC85" s="8">
        <f t="shared" si="61"/>
        <v>0.27592550011496897</v>
      </c>
      <c r="CD85" s="8">
        <f t="shared" si="62"/>
        <v>0.27592550011496897</v>
      </c>
      <c r="CE85" s="8">
        <f t="shared" si="63"/>
        <v>0.27592550011496897</v>
      </c>
      <c r="CF85" s="8">
        <v>100</v>
      </c>
    </row>
  </sheetData>
  <sheetProtection sheet="1" objects="1" scenarios="1"/>
  <mergeCells count="6">
    <mergeCell ref="C5:K5"/>
    <mergeCell ref="AJ5:AP5"/>
    <mergeCell ref="M5:U5"/>
    <mergeCell ref="W5:X5"/>
    <mergeCell ref="Y5:AB5"/>
    <mergeCell ref="AC5:A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90"/>
  <sheetViews>
    <sheetView showGridLines="0" showRowColHeaders="0" tabSelected="1" workbookViewId="0">
      <pane xSplit="14" ySplit="7" topLeftCell="O8" activePane="bottomRight" state="frozen"/>
      <selection pane="topRight" activeCell="O1" sqref="O1"/>
      <selection pane="bottomLeft" activeCell="A8" sqref="A8"/>
      <selection pane="bottomRight" activeCell="D2" sqref="D2"/>
    </sheetView>
  </sheetViews>
  <sheetFormatPr defaultColWidth="9.1328125" defaultRowHeight="13.15" x14ac:dyDescent="0.4"/>
  <cols>
    <col min="1" max="1" width="3.86328125" style="75" customWidth="1"/>
    <col min="2" max="2" width="2.86328125" style="75" customWidth="1"/>
    <col min="3" max="3" width="32.3984375" style="46" bestFit="1" customWidth="1"/>
    <col min="4" max="5" width="10.59765625" style="46" customWidth="1"/>
    <col min="6" max="7" width="9.1328125" style="46"/>
    <col min="8" max="8" width="19.1328125" style="46" customWidth="1"/>
    <col min="9" max="22" width="9.1328125" style="46"/>
    <col min="23" max="23" width="24.265625" style="46" bestFit="1" customWidth="1"/>
    <col min="24" max="16384" width="9.1328125" style="46"/>
  </cols>
  <sheetData>
    <row r="1" spans="2:25" ht="35.75" customHeight="1" x14ac:dyDescent="0.4">
      <c r="C1" s="96" t="s">
        <v>246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2:25" x14ac:dyDescent="0.4"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5" ht="6.75" customHeight="1" x14ac:dyDescent="0.4">
      <c r="P3" s="75"/>
      <c r="Q3" s="75"/>
      <c r="R3" s="75"/>
      <c r="S3" s="75"/>
      <c r="T3" s="75"/>
      <c r="U3" s="75"/>
      <c r="V3" s="75"/>
      <c r="W3" s="75"/>
      <c r="X3" s="75"/>
      <c r="Y3" s="75"/>
    </row>
    <row r="4" spans="2:25" ht="16.5" customHeight="1" x14ac:dyDescent="0.4">
      <c r="C4" s="47" t="s">
        <v>200</v>
      </c>
      <c r="H4" s="47" t="s">
        <v>236</v>
      </c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2:25" x14ac:dyDescent="0.4">
      <c r="D5" s="48">
        <v>26</v>
      </c>
      <c r="H5" s="48">
        <v>21</v>
      </c>
      <c r="I5" s="48">
        <f>H5+2</f>
        <v>23</v>
      </c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2:25" ht="6.75" customHeight="1" x14ac:dyDescent="0.4"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2:25" x14ac:dyDescent="0.4">
      <c r="D7" s="49" t="s">
        <v>184</v>
      </c>
      <c r="E7" s="49" t="s">
        <v>185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45"/>
      <c r="W7" s="45"/>
      <c r="X7" s="75"/>
      <c r="Y7" s="75"/>
    </row>
    <row r="8" spans="2:25" ht="20.25" customHeight="1" x14ac:dyDescent="0.4">
      <c r="B8" s="45"/>
      <c r="C8" s="68" t="s">
        <v>194</v>
      </c>
      <c r="D8" s="69"/>
      <c r="E8" s="69"/>
      <c r="G8" s="50">
        <v>1</v>
      </c>
      <c r="H8" s="82" t="s">
        <v>47</v>
      </c>
      <c r="I8" s="45">
        <f>VLOOKUP(G8,All!$A$7:$CF$85,$I$5)</f>
        <v>62.5</v>
      </c>
      <c r="J8" s="45">
        <f>I8+0.0001*G8</f>
        <v>62.500100000000003</v>
      </c>
      <c r="K8" s="45">
        <f>RANK(J8,J$8:J$85)</f>
        <v>12</v>
      </c>
      <c r="L8" s="45" t="str">
        <f>VLOOKUP(MATCH(G8,K$8:K$85,0),$G$8:$I$85,2)</f>
        <v>Towong</v>
      </c>
      <c r="M8" s="45">
        <f>VLOOKUP(MATCH(G8,K$8:K$85,0),$G$8:$I$85,3)</f>
        <v>100</v>
      </c>
      <c r="N8" s="45"/>
      <c r="O8" s="75"/>
      <c r="P8" s="75"/>
      <c r="Q8" s="75"/>
      <c r="R8" s="75"/>
      <c r="S8" s="75"/>
      <c r="T8" s="75"/>
      <c r="U8" s="75"/>
      <c r="V8" s="50">
        <v>3</v>
      </c>
      <c r="W8" s="51" t="s">
        <v>150</v>
      </c>
      <c r="X8" s="75"/>
      <c r="Y8" s="75"/>
    </row>
    <row r="9" spans="2:25" x14ac:dyDescent="0.4">
      <c r="B9" s="93">
        <v>3</v>
      </c>
      <c r="C9" s="63" t="s">
        <v>186</v>
      </c>
      <c r="D9" s="64">
        <f>E9/E$18*100</f>
        <v>2.0134228187919461</v>
      </c>
      <c r="E9" s="65">
        <f>VLOOKUP($D$5,All!$A$7:$BK$85,B9)</f>
        <v>3</v>
      </c>
      <c r="G9" s="50">
        <v>2</v>
      </c>
      <c r="H9" s="82" t="s">
        <v>40</v>
      </c>
      <c r="I9" s="45">
        <f>VLOOKUP(G9,All!$A$7:$CF$85,$I$5)</f>
        <v>61.904761904761905</v>
      </c>
      <c r="J9" s="45">
        <f t="shared" ref="J9:J72" si="0">I9+0.0001*G9</f>
        <v>61.904961904761905</v>
      </c>
      <c r="K9" s="45">
        <f t="shared" ref="K9:K72" si="1">RANK(J9,J$8:J$85)</f>
        <v>13</v>
      </c>
      <c r="L9" s="45" t="str">
        <f t="shared" ref="L9:L72" si="2">VLOOKUP(MATCH(G9,K$8:K$85,0),$G$8:$I$85,2)</f>
        <v>Surf Coast</v>
      </c>
      <c r="M9" s="45">
        <f t="shared" ref="M9:M72" si="3">VLOOKUP(MATCH(G9,K$8:K$85,0),$G$8:$I$85,3)</f>
        <v>100</v>
      </c>
      <c r="N9" s="45"/>
      <c r="O9" s="75"/>
      <c r="P9" s="75"/>
      <c r="Q9" s="75"/>
      <c r="R9" s="75"/>
      <c r="S9" s="75"/>
      <c r="T9" s="75"/>
      <c r="U9" s="75"/>
      <c r="V9" s="50">
        <v>4</v>
      </c>
      <c r="W9" s="51" t="s">
        <v>151</v>
      </c>
      <c r="X9" s="75"/>
      <c r="Y9" s="75"/>
    </row>
    <row r="10" spans="2:25" x14ac:dyDescent="0.4">
      <c r="B10" s="93">
        <v>4</v>
      </c>
      <c r="C10" s="52" t="s">
        <v>187</v>
      </c>
      <c r="D10" s="53">
        <f t="shared" ref="D10:D18" si="4">E10/E$18*100</f>
        <v>0</v>
      </c>
      <c r="E10" s="54">
        <f>VLOOKUP($D$5,All!$A$7:$BK$85,B10)</f>
        <v>0</v>
      </c>
      <c r="G10" s="50">
        <v>3</v>
      </c>
      <c r="H10" s="82" t="s">
        <v>8</v>
      </c>
      <c r="I10" s="45">
        <f>VLOOKUP(G10,All!$A$7:$CF$85,$I$5)</f>
        <v>41.520467836257311</v>
      </c>
      <c r="J10" s="45">
        <f t="shared" si="0"/>
        <v>41.520767836257313</v>
      </c>
      <c r="K10" s="45">
        <f t="shared" si="1"/>
        <v>53</v>
      </c>
      <c r="L10" s="45" t="str">
        <f t="shared" si="2"/>
        <v>Mansfield</v>
      </c>
      <c r="M10" s="45">
        <f t="shared" si="3"/>
        <v>100</v>
      </c>
      <c r="N10" s="45"/>
      <c r="O10" s="75"/>
      <c r="P10" s="75"/>
      <c r="Q10" s="75"/>
      <c r="R10" s="75"/>
      <c r="S10" s="75"/>
      <c r="T10" s="75"/>
      <c r="U10" s="75"/>
      <c r="V10" s="50">
        <v>5</v>
      </c>
      <c r="W10" s="51" t="s">
        <v>152</v>
      </c>
      <c r="X10" s="75"/>
      <c r="Y10" s="75"/>
    </row>
    <row r="11" spans="2:25" x14ac:dyDescent="0.4">
      <c r="B11" s="93">
        <v>5</v>
      </c>
      <c r="C11" s="52" t="s">
        <v>188</v>
      </c>
      <c r="D11" s="53">
        <f>E11/E$18*100</f>
        <v>2.0134228187919461</v>
      </c>
      <c r="E11" s="54">
        <f>VLOOKUP($D$5,All!$A$7:$BK$85,B11)</f>
        <v>3</v>
      </c>
      <c r="G11" s="50">
        <v>4</v>
      </c>
      <c r="H11" s="82" t="s">
        <v>9</v>
      </c>
      <c r="I11" s="45">
        <f>VLOOKUP(G11,All!$A$7:$CF$85,$I$5)</f>
        <v>20</v>
      </c>
      <c r="J11" s="45">
        <f t="shared" si="0"/>
        <v>20.000399999999999</v>
      </c>
      <c r="K11" s="45">
        <f t="shared" si="1"/>
        <v>71</v>
      </c>
      <c r="L11" s="45" t="str">
        <f t="shared" si="2"/>
        <v>Buloke</v>
      </c>
      <c r="M11" s="45">
        <f t="shared" si="3"/>
        <v>100</v>
      </c>
      <c r="N11" s="45"/>
      <c r="O11" s="75"/>
      <c r="P11" s="75"/>
      <c r="Q11" s="75"/>
      <c r="R11" s="75"/>
      <c r="S11" s="75"/>
      <c r="T11" s="75"/>
      <c r="U11" s="75"/>
      <c r="V11" s="50">
        <v>6</v>
      </c>
      <c r="W11" s="51" t="s">
        <v>153</v>
      </c>
      <c r="X11" s="75"/>
      <c r="Y11" s="75"/>
    </row>
    <row r="12" spans="2:25" x14ac:dyDescent="0.4">
      <c r="B12" s="93">
        <v>6</v>
      </c>
      <c r="C12" s="52" t="s">
        <v>189</v>
      </c>
      <c r="D12" s="53">
        <f t="shared" si="4"/>
        <v>2.0134228187919461</v>
      </c>
      <c r="E12" s="54">
        <f>VLOOKUP($D$5,All!$A$7:$BK$85,B12)</f>
        <v>3</v>
      </c>
      <c r="G12" s="50">
        <v>5</v>
      </c>
      <c r="H12" s="82" t="s">
        <v>48</v>
      </c>
      <c r="I12" s="45">
        <f>VLOOKUP(G12,All!$A$7:$CF$85,$I$5)</f>
        <v>52.173913043478258</v>
      </c>
      <c r="J12" s="45">
        <f t="shared" si="0"/>
        <v>52.17441304347826</v>
      </c>
      <c r="K12" s="45">
        <f t="shared" si="1"/>
        <v>25</v>
      </c>
      <c r="L12" s="45" t="str">
        <f t="shared" si="2"/>
        <v>Northern Grampians</v>
      </c>
      <c r="M12" s="45">
        <f t="shared" si="3"/>
        <v>82.35294117647058</v>
      </c>
      <c r="N12" s="45"/>
      <c r="O12" s="75"/>
      <c r="P12" s="75"/>
      <c r="Q12" s="75"/>
      <c r="R12" s="75"/>
      <c r="S12" s="75"/>
      <c r="T12" s="75"/>
      <c r="U12" s="75"/>
      <c r="V12" s="50">
        <v>7</v>
      </c>
      <c r="W12" s="51" t="s">
        <v>154</v>
      </c>
      <c r="X12" s="75"/>
      <c r="Y12" s="75"/>
    </row>
    <row r="13" spans="2:25" x14ac:dyDescent="0.4">
      <c r="B13" s="93">
        <v>7</v>
      </c>
      <c r="C13" s="52" t="s">
        <v>190</v>
      </c>
      <c r="D13" s="53">
        <f t="shared" si="4"/>
        <v>12.751677852348994</v>
      </c>
      <c r="E13" s="54">
        <f>VLOOKUP($D$5,All!$A$7:$BK$85,B13)</f>
        <v>19</v>
      </c>
      <c r="G13" s="50">
        <v>6</v>
      </c>
      <c r="H13" s="82" t="s">
        <v>49</v>
      </c>
      <c r="I13" s="45">
        <f>VLOOKUP(G13,All!$A$7:$CF$85,$I$5)</f>
        <v>41.071428571428569</v>
      </c>
      <c r="J13" s="45">
        <f t="shared" si="0"/>
        <v>41.072028571428568</v>
      </c>
      <c r="K13" s="45">
        <f t="shared" si="1"/>
        <v>54</v>
      </c>
      <c r="L13" s="45" t="str">
        <f t="shared" si="2"/>
        <v>Maribyrnong</v>
      </c>
      <c r="M13" s="45">
        <f t="shared" si="3"/>
        <v>70.833333333333343</v>
      </c>
      <c r="N13" s="45"/>
      <c r="O13" s="75"/>
      <c r="P13" s="75"/>
      <c r="Q13" s="75"/>
      <c r="R13" s="75"/>
      <c r="S13" s="75"/>
      <c r="T13" s="75"/>
      <c r="U13" s="75"/>
      <c r="V13" s="50">
        <v>8</v>
      </c>
      <c r="W13" s="51" t="s">
        <v>155</v>
      </c>
      <c r="X13" s="75"/>
      <c r="Y13" s="75"/>
    </row>
    <row r="14" spans="2:25" x14ac:dyDescent="0.4">
      <c r="B14" s="93">
        <v>8</v>
      </c>
      <c r="C14" s="52" t="s">
        <v>191</v>
      </c>
      <c r="D14" s="53">
        <f t="shared" si="4"/>
        <v>16.107382550335569</v>
      </c>
      <c r="E14" s="54">
        <f>VLOOKUP($D$5,All!$A$7:$BK$85,B14)</f>
        <v>24</v>
      </c>
      <c r="G14" s="50">
        <v>7</v>
      </c>
      <c r="H14" s="82" t="s">
        <v>10</v>
      </c>
      <c r="I14" s="45">
        <f>VLOOKUP(G14,All!$A$7:$CF$85,$I$5)</f>
        <v>0</v>
      </c>
      <c r="J14" s="45">
        <f t="shared" si="0"/>
        <v>6.9999999999999999E-4</v>
      </c>
      <c r="K14" s="45">
        <f t="shared" si="1"/>
        <v>78</v>
      </c>
      <c r="L14" s="45" t="str">
        <f t="shared" si="2"/>
        <v>Corangamite</v>
      </c>
      <c r="M14" s="45">
        <f t="shared" si="3"/>
        <v>70</v>
      </c>
      <c r="N14" s="45"/>
      <c r="O14" s="75"/>
      <c r="P14" s="75"/>
      <c r="Q14" s="75"/>
      <c r="R14" s="75"/>
      <c r="S14" s="75"/>
      <c r="T14" s="75"/>
      <c r="U14" s="75"/>
      <c r="V14" s="50">
        <v>9</v>
      </c>
      <c r="W14" s="51" t="s">
        <v>156</v>
      </c>
      <c r="X14" s="75"/>
      <c r="Y14" s="75"/>
    </row>
    <row r="15" spans="2:25" x14ac:dyDescent="0.4">
      <c r="B15" s="93">
        <v>9</v>
      </c>
      <c r="C15" s="52" t="s">
        <v>192</v>
      </c>
      <c r="D15" s="53">
        <f t="shared" si="4"/>
        <v>22.818791946308725</v>
      </c>
      <c r="E15" s="54">
        <f>VLOOKUP($D$5,All!$A$7:$BK$85,B15)</f>
        <v>34</v>
      </c>
      <c r="G15" s="50">
        <v>8</v>
      </c>
      <c r="H15" s="82" t="s">
        <v>41</v>
      </c>
      <c r="I15" s="45">
        <f>VLOOKUP(G15,All!$A$7:$CF$85,$I$5)</f>
        <v>37.5</v>
      </c>
      <c r="J15" s="45">
        <f t="shared" si="0"/>
        <v>37.500799999999998</v>
      </c>
      <c r="K15" s="45">
        <f t="shared" si="1"/>
        <v>61</v>
      </c>
      <c r="L15" s="45" t="str">
        <f t="shared" si="2"/>
        <v>Glen Eira</v>
      </c>
      <c r="M15" s="45">
        <f t="shared" si="3"/>
        <v>67.857142857142861</v>
      </c>
      <c r="N15" s="45"/>
      <c r="O15" s="75"/>
      <c r="P15" s="75"/>
      <c r="Q15" s="75"/>
      <c r="R15" s="75"/>
      <c r="S15" s="75"/>
      <c r="T15" s="75"/>
      <c r="U15" s="75"/>
      <c r="V15" s="50">
        <v>10</v>
      </c>
      <c r="W15" s="51" t="s">
        <v>157</v>
      </c>
      <c r="X15" s="75"/>
      <c r="Y15" s="75"/>
    </row>
    <row r="16" spans="2:25" x14ac:dyDescent="0.4">
      <c r="B16" s="93">
        <v>10</v>
      </c>
      <c r="C16" s="52" t="s">
        <v>193</v>
      </c>
      <c r="D16" s="53">
        <f t="shared" si="4"/>
        <v>42.281879194630875</v>
      </c>
      <c r="E16" s="54">
        <f>VLOOKUP($D$5,All!$A$7:$BK$85,B16)</f>
        <v>63</v>
      </c>
      <c r="G16" s="50">
        <v>9</v>
      </c>
      <c r="H16" s="82" t="s">
        <v>11</v>
      </c>
      <c r="I16" s="45">
        <f>VLOOKUP(G16,All!$A$7:$CF$85,$I$5)</f>
        <v>50</v>
      </c>
      <c r="J16" s="45">
        <f t="shared" si="0"/>
        <v>50.000900000000001</v>
      </c>
      <c r="K16" s="45">
        <f t="shared" si="1"/>
        <v>36</v>
      </c>
      <c r="L16" s="45" t="str">
        <f t="shared" si="2"/>
        <v>Golden Plains</v>
      </c>
      <c r="M16" s="45">
        <f t="shared" si="3"/>
        <v>65</v>
      </c>
      <c r="N16" s="45"/>
      <c r="O16" s="75"/>
      <c r="P16" s="75"/>
      <c r="Q16" s="75"/>
      <c r="R16" s="75"/>
      <c r="S16" s="75"/>
      <c r="T16" s="75"/>
      <c r="U16" s="75"/>
      <c r="V16" s="50">
        <v>11</v>
      </c>
      <c r="W16" s="51" t="s">
        <v>202</v>
      </c>
      <c r="X16" s="75"/>
      <c r="Y16" s="75"/>
    </row>
    <row r="17" spans="2:25" x14ac:dyDescent="0.4">
      <c r="B17" s="93">
        <v>12</v>
      </c>
      <c r="C17" s="52" t="s">
        <v>158</v>
      </c>
      <c r="D17" s="53">
        <f>E17/E$18*100</f>
        <v>18.791946308724832</v>
      </c>
      <c r="E17" s="54">
        <f>VLOOKUP($D$5,All!$A$7:$BK$85,B17)</f>
        <v>28</v>
      </c>
      <c r="G17" s="50">
        <v>10</v>
      </c>
      <c r="H17" s="82" t="s">
        <v>12</v>
      </c>
      <c r="I17" s="45">
        <f>VLOOKUP(G17,All!$A$7:$CF$85,$I$5)</f>
        <v>40.366972477064223</v>
      </c>
      <c r="J17" s="45">
        <f t="shared" si="0"/>
        <v>40.367972477064221</v>
      </c>
      <c r="K17" s="45">
        <f t="shared" si="1"/>
        <v>56</v>
      </c>
      <c r="L17" s="45" t="str">
        <f t="shared" si="2"/>
        <v>Strathbogie</v>
      </c>
      <c r="M17" s="45">
        <f t="shared" si="3"/>
        <v>64.285714285714292</v>
      </c>
      <c r="N17" s="45"/>
      <c r="O17" s="75"/>
      <c r="P17" s="75"/>
      <c r="Q17" s="75"/>
      <c r="R17" s="75"/>
      <c r="S17" s="75"/>
      <c r="T17" s="75"/>
      <c r="U17" s="75"/>
      <c r="V17" s="50">
        <v>12</v>
      </c>
      <c r="W17" s="51" t="s">
        <v>203</v>
      </c>
      <c r="X17" s="75"/>
      <c r="Y17" s="75"/>
    </row>
    <row r="18" spans="2:25" x14ac:dyDescent="0.4">
      <c r="B18" s="93">
        <v>11</v>
      </c>
      <c r="C18" s="59" t="s">
        <v>180</v>
      </c>
      <c r="D18" s="60">
        <f t="shared" si="4"/>
        <v>100</v>
      </c>
      <c r="E18" s="54">
        <f>VLOOKUP($D$5,All!$A$7:$BK$85,B18)</f>
        <v>149</v>
      </c>
      <c r="G18" s="50">
        <v>11</v>
      </c>
      <c r="H18" s="82" t="s">
        <v>50</v>
      </c>
      <c r="I18" s="45">
        <f>VLOOKUP(G18,All!$A$7:$CF$85,$I$5)</f>
        <v>100</v>
      </c>
      <c r="J18" s="45">
        <f t="shared" si="0"/>
        <v>100.00109999999999</v>
      </c>
      <c r="K18" s="45">
        <f t="shared" si="1"/>
        <v>4</v>
      </c>
      <c r="L18" s="45" t="str">
        <f t="shared" si="2"/>
        <v>Moyne</v>
      </c>
      <c r="M18" s="45">
        <f t="shared" si="3"/>
        <v>62.5</v>
      </c>
      <c r="N18" s="45"/>
      <c r="O18" s="75"/>
      <c r="P18" s="75"/>
      <c r="Q18" s="75"/>
      <c r="R18" s="75"/>
      <c r="S18" s="75"/>
      <c r="T18" s="75"/>
      <c r="U18" s="75"/>
      <c r="V18" s="50">
        <v>13</v>
      </c>
      <c r="W18" s="51" t="s">
        <v>204</v>
      </c>
      <c r="X18" s="75"/>
      <c r="Y18" s="75"/>
    </row>
    <row r="19" spans="2:25" ht="20.25" customHeight="1" x14ac:dyDescent="0.4">
      <c r="B19" s="93"/>
      <c r="C19" s="70" t="s">
        <v>195</v>
      </c>
      <c r="D19" s="71"/>
      <c r="E19" s="56"/>
      <c r="G19" s="50">
        <v>12</v>
      </c>
      <c r="H19" s="82" t="s">
        <v>51</v>
      </c>
      <c r="I19" s="45">
        <f>VLOOKUP(G19,All!$A$7:$CF$85,$I$5)</f>
        <v>53.164556962025308</v>
      </c>
      <c r="J19" s="45">
        <f t="shared" si="0"/>
        <v>53.165756962025306</v>
      </c>
      <c r="K19" s="45">
        <f t="shared" si="1"/>
        <v>23</v>
      </c>
      <c r="L19" s="45" t="str">
        <f t="shared" si="2"/>
        <v>Alpine</v>
      </c>
      <c r="M19" s="45">
        <f t="shared" si="3"/>
        <v>62.5</v>
      </c>
      <c r="N19" s="45"/>
      <c r="O19" s="75"/>
      <c r="P19" s="75"/>
      <c r="Q19" s="75"/>
      <c r="R19" s="75"/>
      <c r="S19" s="75"/>
      <c r="T19" s="75"/>
      <c r="U19" s="75"/>
      <c r="V19" s="50">
        <v>14</v>
      </c>
      <c r="W19" s="51" t="s">
        <v>205</v>
      </c>
      <c r="X19" s="75"/>
      <c r="Y19" s="75"/>
    </row>
    <row r="20" spans="2:25" x14ac:dyDescent="0.4">
      <c r="B20" s="93">
        <v>23</v>
      </c>
      <c r="C20" s="63" t="s">
        <v>93</v>
      </c>
      <c r="D20" s="64">
        <f>VLOOKUP($D$5,All!$A$7:$BK$85,B20)</f>
        <v>47.133757961783438</v>
      </c>
      <c r="G20" s="50">
        <v>13</v>
      </c>
      <c r="H20" s="82" t="s">
        <v>52</v>
      </c>
      <c r="I20" s="45">
        <f>VLOOKUP(G20,All!$A$7:$CF$85,$I$5)</f>
        <v>48.226950354609926</v>
      </c>
      <c r="J20" s="45">
        <f t="shared" si="0"/>
        <v>48.228250354609926</v>
      </c>
      <c r="K20" s="45">
        <f t="shared" si="1"/>
        <v>40</v>
      </c>
      <c r="L20" s="45" t="str">
        <f t="shared" si="2"/>
        <v>Ararat</v>
      </c>
      <c r="M20" s="45">
        <f t="shared" si="3"/>
        <v>61.904761904761905</v>
      </c>
      <c r="N20" s="45"/>
      <c r="O20" s="75"/>
      <c r="P20" s="75"/>
      <c r="Q20" s="75"/>
      <c r="R20" s="75"/>
      <c r="S20" s="75"/>
      <c r="T20" s="75"/>
      <c r="U20" s="75"/>
      <c r="V20" s="50">
        <v>15</v>
      </c>
      <c r="W20" s="51" t="s">
        <v>206</v>
      </c>
      <c r="X20" s="75"/>
      <c r="Y20" s="75"/>
    </row>
    <row r="21" spans="2:25" x14ac:dyDescent="0.4">
      <c r="B21" s="93">
        <v>24</v>
      </c>
      <c r="C21" s="59" t="s">
        <v>94</v>
      </c>
      <c r="D21" s="61">
        <f>VLOOKUP($D$5,All!$A$7:$BK$85,B21)</f>
        <v>52.866242038216562</v>
      </c>
      <c r="G21" s="50">
        <v>14</v>
      </c>
      <c r="H21" s="82" t="s">
        <v>13</v>
      </c>
      <c r="I21" s="45">
        <f>VLOOKUP(G21,All!$A$7:$CF$85,$I$5)</f>
        <v>50.980392156862742</v>
      </c>
      <c r="J21" s="45">
        <f t="shared" si="0"/>
        <v>50.981792156862738</v>
      </c>
      <c r="K21" s="45">
        <f t="shared" si="1"/>
        <v>29</v>
      </c>
      <c r="L21" s="45" t="str">
        <f t="shared" si="2"/>
        <v>Glenelg</v>
      </c>
      <c r="M21" s="45">
        <f t="shared" si="3"/>
        <v>60.606060606060609</v>
      </c>
      <c r="N21" s="45"/>
      <c r="O21" s="75"/>
      <c r="P21" s="75"/>
      <c r="Q21" s="75"/>
      <c r="R21" s="75"/>
      <c r="S21" s="75"/>
      <c r="T21" s="75"/>
      <c r="U21" s="75"/>
      <c r="V21" s="50">
        <v>16</v>
      </c>
      <c r="W21" s="51" t="s">
        <v>207</v>
      </c>
      <c r="X21" s="75"/>
      <c r="Y21" s="75"/>
    </row>
    <row r="22" spans="2:25" ht="20.25" customHeight="1" x14ac:dyDescent="0.4">
      <c r="B22" s="93"/>
      <c r="C22" s="70" t="s">
        <v>196</v>
      </c>
      <c r="D22" s="72"/>
      <c r="G22" s="50">
        <v>15</v>
      </c>
      <c r="H22" s="82" t="s">
        <v>53</v>
      </c>
      <c r="I22" s="45">
        <f>VLOOKUP(G22,All!$A$7:$CF$85,$I$5)</f>
        <v>31.578947368421051</v>
      </c>
      <c r="J22" s="45">
        <f t="shared" si="0"/>
        <v>31.580447368421051</v>
      </c>
      <c r="K22" s="45">
        <f t="shared" si="1"/>
        <v>65</v>
      </c>
      <c r="L22" s="45" t="str">
        <f t="shared" si="2"/>
        <v>Hume</v>
      </c>
      <c r="M22" s="45">
        <f t="shared" si="3"/>
        <v>58.536585365853654</v>
      </c>
      <c r="N22" s="45"/>
      <c r="O22" s="75"/>
      <c r="P22" s="75"/>
      <c r="Q22" s="75"/>
      <c r="R22" s="75"/>
      <c r="S22" s="75"/>
      <c r="T22" s="75"/>
      <c r="U22" s="75"/>
      <c r="V22" s="50">
        <v>17</v>
      </c>
      <c r="W22" s="51" t="s">
        <v>208</v>
      </c>
      <c r="X22" s="75"/>
      <c r="Y22" s="75"/>
    </row>
    <row r="23" spans="2:25" x14ac:dyDescent="0.4">
      <c r="B23" s="93">
        <v>25</v>
      </c>
      <c r="C23" s="63" t="s">
        <v>113</v>
      </c>
      <c r="D23" s="64">
        <f>VLOOKUP($D$5,All!$A$7:$BK$85,B23)</f>
        <v>47.435897435897431</v>
      </c>
      <c r="G23" s="50">
        <v>16</v>
      </c>
      <c r="H23" s="82" t="s">
        <v>54</v>
      </c>
      <c r="I23" s="45">
        <f>VLOOKUP(G23,All!$A$7:$CF$85,$I$5)</f>
        <v>51.851851851851848</v>
      </c>
      <c r="J23" s="45">
        <f t="shared" si="0"/>
        <v>51.853451851851851</v>
      </c>
      <c r="K23" s="45">
        <f t="shared" si="1"/>
        <v>26</v>
      </c>
      <c r="L23" s="45" t="str">
        <f t="shared" si="2"/>
        <v>Moorabool</v>
      </c>
      <c r="M23" s="45">
        <f t="shared" si="3"/>
        <v>58.333333333333336</v>
      </c>
      <c r="N23" s="45"/>
      <c r="O23" s="75"/>
      <c r="P23" s="75"/>
      <c r="Q23" s="75"/>
      <c r="R23" s="75"/>
      <c r="S23" s="75"/>
      <c r="T23" s="75"/>
      <c r="U23" s="75"/>
      <c r="V23" s="50">
        <v>18</v>
      </c>
      <c r="W23" s="51" t="s">
        <v>209</v>
      </c>
      <c r="X23" s="75"/>
      <c r="Y23" s="75"/>
    </row>
    <row r="24" spans="2:25" x14ac:dyDescent="0.4">
      <c r="B24" s="93">
        <v>26</v>
      </c>
      <c r="C24" s="52" t="s">
        <v>95</v>
      </c>
      <c r="D24" s="53">
        <f>VLOOKUP($D$5,All!$A$7:$BK$85,B24)</f>
        <v>32.692307692307693</v>
      </c>
      <c r="G24" s="50">
        <v>17</v>
      </c>
      <c r="H24" s="82" t="s">
        <v>55</v>
      </c>
      <c r="I24" s="45">
        <f>VLOOKUP(G24,All!$A$7:$CF$85,$I$5)</f>
        <v>70</v>
      </c>
      <c r="J24" s="45">
        <f t="shared" si="0"/>
        <v>70.0017</v>
      </c>
      <c r="K24" s="45">
        <f t="shared" si="1"/>
        <v>7</v>
      </c>
      <c r="L24" s="45" t="str">
        <f t="shared" si="2"/>
        <v>Hobsons Bay</v>
      </c>
      <c r="M24" s="45">
        <f t="shared" si="3"/>
        <v>57.142857142857139</v>
      </c>
      <c r="N24" s="45"/>
      <c r="O24" s="75"/>
      <c r="P24" s="75"/>
      <c r="Q24" s="75"/>
      <c r="R24" s="75"/>
      <c r="S24" s="75"/>
      <c r="T24" s="75"/>
      <c r="U24" s="75"/>
      <c r="V24" s="50">
        <v>19</v>
      </c>
      <c r="W24" s="51" t="s">
        <v>210</v>
      </c>
      <c r="X24" s="75"/>
      <c r="Y24" s="75"/>
    </row>
    <row r="25" spans="2:25" x14ac:dyDescent="0.4">
      <c r="B25" s="93">
        <v>27</v>
      </c>
      <c r="C25" s="52" t="s">
        <v>96</v>
      </c>
      <c r="D25" s="53">
        <f>VLOOKUP($D$5,All!$A$7:$BK$85,B25)</f>
        <v>1.9230769230769231</v>
      </c>
      <c r="G25" s="50">
        <v>18</v>
      </c>
      <c r="H25" s="82" t="s">
        <v>14</v>
      </c>
      <c r="I25" s="45">
        <f>VLOOKUP(G25,All!$A$7:$CF$85,$I$5)</f>
        <v>48.936170212765958</v>
      </c>
      <c r="J25" s="45">
        <f t="shared" si="0"/>
        <v>48.937970212765961</v>
      </c>
      <c r="K25" s="45">
        <f t="shared" si="1"/>
        <v>38</v>
      </c>
      <c r="L25" s="45" t="str">
        <f t="shared" si="2"/>
        <v>Hepburn</v>
      </c>
      <c r="M25" s="45">
        <f t="shared" si="3"/>
        <v>57.142857142857139</v>
      </c>
      <c r="N25" s="45"/>
      <c r="O25" s="75"/>
      <c r="P25" s="75"/>
      <c r="Q25" s="75"/>
      <c r="R25" s="75"/>
      <c r="S25" s="75"/>
      <c r="T25" s="75"/>
      <c r="U25" s="75"/>
      <c r="V25" s="50">
        <v>20</v>
      </c>
      <c r="W25" s="51" t="s">
        <v>211</v>
      </c>
      <c r="X25" s="75"/>
      <c r="Y25" s="75"/>
    </row>
    <row r="26" spans="2:25" x14ac:dyDescent="0.4">
      <c r="B26" s="93">
        <v>28</v>
      </c>
      <c r="C26" s="52" t="s">
        <v>97</v>
      </c>
      <c r="D26" s="53">
        <f>VLOOKUP($D$5,All!$A$7:$BK$85,B26)</f>
        <v>7.0512820512820511</v>
      </c>
      <c r="G26" s="50">
        <v>19</v>
      </c>
      <c r="H26" s="82" t="s">
        <v>56</v>
      </c>
      <c r="I26" s="45">
        <f>VLOOKUP(G26,All!$A$7:$CF$85,$I$5)</f>
        <v>36.666666666666664</v>
      </c>
      <c r="J26" s="45">
        <f t="shared" si="0"/>
        <v>36.668566666666663</v>
      </c>
      <c r="K26" s="45">
        <f t="shared" si="1"/>
        <v>62</v>
      </c>
      <c r="L26" s="45" t="str">
        <f t="shared" si="2"/>
        <v>Gannawarra</v>
      </c>
      <c r="M26" s="45">
        <f t="shared" si="3"/>
        <v>56.25</v>
      </c>
      <c r="N26" s="45"/>
      <c r="O26" s="75"/>
      <c r="P26" s="75"/>
      <c r="Q26" s="75"/>
      <c r="R26" s="75"/>
      <c r="S26" s="75"/>
      <c r="T26" s="75"/>
      <c r="U26" s="75"/>
      <c r="V26" s="50">
        <v>21</v>
      </c>
      <c r="W26" s="51" t="s">
        <v>212</v>
      </c>
      <c r="X26" s="75"/>
      <c r="Y26" s="75"/>
    </row>
    <row r="27" spans="2:25" x14ac:dyDescent="0.4">
      <c r="B27" s="93"/>
      <c r="C27" s="57" t="s">
        <v>201</v>
      </c>
      <c r="D27" s="58"/>
      <c r="G27" s="50">
        <v>20</v>
      </c>
      <c r="H27" s="82" t="s">
        <v>15</v>
      </c>
      <c r="I27" s="45">
        <f>VLOOKUP(G27,All!$A$7:$CF$85,$I$5)</f>
        <v>25.842696629213485</v>
      </c>
      <c r="J27" s="45">
        <f t="shared" si="0"/>
        <v>25.844696629213484</v>
      </c>
      <c r="K27" s="45">
        <f t="shared" si="1"/>
        <v>67</v>
      </c>
      <c r="L27" s="45" t="str">
        <f t="shared" si="2"/>
        <v>Moonee Valley</v>
      </c>
      <c r="M27" s="45">
        <f t="shared" si="3"/>
        <v>55.555555555555557</v>
      </c>
      <c r="N27" s="45"/>
      <c r="O27" s="75"/>
      <c r="P27" s="75"/>
      <c r="Q27" s="75"/>
      <c r="R27" s="75"/>
      <c r="S27" s="75"/>
      <c r="T27" s="75"/>
      <c r="U27" s="75"/>
      <c r="V27" s="50">
        <v>22</v>
      </c>
      <c r="W27" s="51" t="s">
        <v>213</v>
      </c>
      <c r="X27" s="75"/>
      <c r="Y27" s="75"/>
    </row>
    <row r="28" spans="2:25" ht="20.25" customHeight="1" x14ac:dyDescent="0.4">
      <c r="B28" s="93"/>
      <c r="C28" s="70" t="s">
        <v>197</v>
      </c>
      <c r="D28" s="72"/>
      <c r="G28" s="50">
        <v>21</v>
      </c>
      <c r="H28" s="82" t="s">
        <v>57</v>
      </c>
      <c r="I28" s="45">
        <f>VLOOKUP(G28,All!$A$7:$CF$85,$I$5)</f>
        <v>56.25</v>
      </c>
      <c r="J28" s="45">
        <f t="shared" si="0"/>
        <v>56.252099999999999</v>
      </c>
      <c r="K28" s="45">
        <f t="shared" si="1"/>
        <v>19</v>
      </c>
      <c r="L28" s="45" t="str">
        <f t="shared" si="2"/>
        <v>Wyndham</v>
      </c>
      <c r="M28" s="45">
        <f t="shared" si="3"/>
        <v>55.477031802120138</v>
      </c>
      <c r="N28" s="45"/>
      <c r="O28" s="75"/>
      <c r="P28" s="75"/>
      <c r="Q28" s="75"/>
      <c r="R28" s="75"/>
      <c r="S28" s="75"/>
      <c r="T28" s="75"/>
      <c r="U28" s="75"/>
      <c r="V28" s="50">
        <v>23</v>
      </c>
      <c r="W28" s="51" t="s">
        <v>93</v>
      </c>
      <c r="X28" s="75"/>
      <c r="Y28" s="75"/>
    </row>
    <row r="29" spans="2:25" x14ac:dyDescent="0.4">
      <c r="B29" s="93">
        <v>29</v>
      </c>
      <c r="C29" s="63" t="s">
        <v>181</v>
      </c>
      <c r="D29" s="64">
        <f>VLOOKUP($D$5,All!$A$7:$BK$85,B29)</f>
        <v>44.339622641509436</v>
      </c>
      <c r="G29" s="50">
        <v>22</v>
      </c>
      <c r="H29" s="82" t="s">
        <v>16</v>
      </c>
      <c r="I29" s="45">
        <f>VLOOKUP(G29,All!$A$7:$CF$85,$I$5)</f>
        <v>67.857142857142861</v>
      </c>
      <c r="J29" s="45">
        <f t="shared" si="0"/>
        <v>67.859342857142863</v>
      </c>
      <c r="K29" s="45">
        <f t="shared" si="1"/>
        <v>8</v>
      </c>
      <c r="L29" s="45" t="str">
        <f t="shared" si="2"/>
        <v>Southern Grampians</v>
      </c>
      <c r="M29" s="45">
        <f t="shared" si="3"/>
        <v>53.846153846153847</v>
      </c>
      <c r="N29" s="45"/>
      <c r="O29" s="75"/>
      <c r="P29" s="75"/>
      <c r="Q29" s="75"/>
      <c r="R29" s="75"/>
      <c r="S29" s="75"/>
      <c r="T29" s="75"/>
      <c r="U29" s="75"/>
      <c r="V29" s="50">
        <v>24</v>
      </c>
      <c r="W29" s="51" t="s">
        <v>94</v>
      </c>
      <c r="X29" s="75"/>
      <c r="Y29" s="75"/>
    </row>
    <row r="30" spans="2:25" x14ac:dyDescent="0.4">
      <c r="B30" s="93">
        <v>30</v>
      </c>
      <c r="C30" s="59" t="s">
        <v>182</v>
      </c>
      <c r="D30" s="61">
        <f>VLOOKUP($D$5,All!$A$7:$BK$85,B30)</f>
        <v>52.452830188679243</v>
      </c>
      <c r="G30" s="50">
        <v>23</v>
      </c>
      <c r="H30" s="82" t="s">
        <v>58</v>
      </c>
      <c r="I30" s="45">
        <f>VLOOKUP(G30,All!$A$7:$CF$85,$I$5)</f>
        <v>60.606060606060609</v>
      </c>
      <c r="J30" s="45">
        <f t="shared" si="0"/>
        <v>60.608360606060607</v>
      </c>
      <c r="K30" s="45">
        <f t="shared" si="1"/>
        <v>14</v>
      </c>
      <c r="L30" s="45" t="str">
        <f t="shared" si="2"/>
        <v>Campaspe</v>
      </c>
      <c r="M30" s="45">
        <f t="shared" si="3"/>
        <v>53.164556962025308</v>
      </c>
      <c r="N30" s="45"/>
      <c r="O30" s="75"/>
      <c r="P30" s="75"/>
      <c r="Q30" s="75"/>
      <c r="R30" s="75"/>
      <c r="S30" s="75"/>
      <c r="T30" s="75"/>
      <c r="U30" s="75"/>
      <c r="V30" s="50">
        <v>25</v>
      </c>
      <c r="W30" s="51" t="s">
        <v>113</v>
      </c>
      <c r="X30" s="75"/>
      <c r="Y30" s="75"/>
    </row>
    <row r="31" spans="2:25" ht="20.25" customHeight="1" x14ac:dyDescent="0.4">
      <c r="B31" s="93"/>
      <c r="C31" s="70" t="s">
        <v>245</v>
      </c>
      <c r="D31" s="72"/>
      <c r="G31" s="50">
        <v>24</v>
      </c>
      <c r="H31" s="82" t="s">
        <v>59</v>
      </c>
      <c r="I31" s="45">
        <f>VLOOKUP(G31,All!$A$7:$CF$85,$I$5)</f>
        <v>65</v>
      </c>
      <c r="J31" s="45">
        <f t="shared" si="0"/>
        <v>65.002399999999994</v>
      </c>
      <c r="K31" s="45">
        <f t="shared" si="1"/>
        <v>9</v>
      </c>
      <c r="L31" s="45" t="str">
        <f t="shared" si="2"/>
        <v>Knox</v>
      </c>
      <c r="M31" s="45">
        <f t="shared" si="3"/>
        <v>52.830188679245282</v>
      </c>
      <c r="N31" s="45"/>
      <c r="O31" s="75"/>
      <c r="P31" s="75"/>
      <c r="Q31" s="75"/>
      <c r="R31" s="75"/>
      <c r="S31" s="75"/>
      <c r="T31" s="75"/>
      <c r="U31" s="75"/>
      <c r="V31" s="50">
        <v>26</v>
      </c>
      <c r="W31" s="51" t="s">
        <v>95</v>
      </c>
      <c r="X31" s="75"/>
      <c r="Y31" s="75"/>
    </row>
    <row r="32" spans="2:25" x14ac:dyDescent="0.4">
      <c r="B32" s="93">
        <v>31</v>
      </c>
      <c r="C32" s="63" t="s">
        <v>115</v>
      </c>
      <c r="D32" s="64">
        <f>VLOOKUP($D$5,All!$A$7:$BK$85,B32)</f>
        <v>32.051282051282051</v>
      </c>
      <c r="G32" s="50">
        <v>25</v>
      </c>
      <c r="H32" s="82" t="s">
        <v>17</v>
      </c>
      <c r="I32" s="45">
        <f>VLOOKUP(G32,All!$A$7:$CF$85,$I$5)</f>
        <v>40.909090909090914</v>
      </c>
      <c r="J32" s="45">
        <f t="shared" si="0"/>
        <v>40.911590909090911</v>
      </c>
      <c r="K32" s="45">
        <f t="shared" si="1"/>
        <v>55</v>
      </c>
      <c r="L32" s="45" t="str">
        <f t="shared" si="2"/>
        <v>Bass Coast</v>
      </c>
      <c r="M32" s="45">
        <f t="shared" si="3"/>
        <v>52.173913043478258</v>
      </c>
      <c r="N32" s="45"/>
      <c r="O32" s="75"/>
      <c r="P32" s="75"/>
      <c r="Q32" s="75"/>
      <c r="R32" s="75"/>
      <c r="S32" s="75"/>
      <c r="T32" s="75"/>
      <c r="U32" s="75"/>
      <c r="V32" s="50">
        <v>27</v>
      </c>
      <c r="W32" s="51" t="s">
        <v>96</v>
      </c>
      <c r="X32" s="75"/>
      <c r="Y32" s="75"/>
    </row>
    <row r="33" spans="2:25" x14ac:dyDescent="0.4">
      <c r="B33" s="93">
        <v>32</v>
      </c>
      <c r="C33" s="52" t="s">
        <v>7</v>
      </c>
      <c r="D33" s="53">
        <f>VLOOKUP($D$5,All!$A$7:$BK$85,B33)</f>
        <v>82.58064516129032</v>
      </c>
      <c r="G33" s="50">
        <v>26</v>
      </c>
      <c r="H33" s="83" t="s">
        <v>18</v>
      </c>
      <c r="I33" s="45">
        <f>VLOOKUP(G33,All!$A$7:$CF$85,$I$5)</f>
        <v>47.133757961783438</v>
      </c>
      <c r="J33" s="45">
        <f t="shared" si="0"/>
        <v>47.136357961783439</v>
      </c>
      <c r="K33" s="45">
        <f t="shared" si="1"/>
        <v>42</v>
      </c>
      <c r="L33" s="45" t="str">
        <f t="shared" si="2"/>
        <v>Colac-Otway</v>
      </c>
      <c r="M33" s="45">
        <f t="shared" si="3"/>
        <v>51.851851851851848</v>
      </c>
      <c r="N33" s="45"/>
      <c r="O33" s="75"/>
      <c r="P33" s="75"/>
      <c r="Q33" s="75"/>
      <c r="R33" s="75"/>
      <c r="S33" s="75"/>
      <c r="T33" s="75"/>
      <c r="U33" s="75"/>
      <c r="V33" s="50">
        <v>28</v>
      </c>
      <c r="W33" s="51" t="s">
        <v>240</v>
      </c>
      <c r="X33" s="75"/>
      <c r="Y33" s="75"/>
    </row>
    <row r="34" spans="2:25" x14ac:dyDescent="0.4">
      <c r="B34" s="93">
        <v>33</v>
      </c>
      <c r="C34" s="59" t="s">
        <v>183</v>
      </c>
      <c r="D34" s="62">
        <f>VLOOKUP($D$5,All!$A$7:$BK$85,B34)</f>
        <v>353.125</v>
      </c>
      <c r="G34" s="50">
        <v>27</v>
      </c>
      <c r="H34" s="82" t="s">
        <v>19</v>
      </c>
      <c r="I34" s="45">
        <f>VLOOKUP(G34,All!$A$7:$CF$85,$I$5)</f>
        <v>42.458100558659218</v>
      </c>
      <c r="J34" s="45">
        <f t="shared" si="0"/>
        <v>42.460800558659216</v>
      </c>
      <c r="K34" s="45">
        <f t="shared" si="1"/>
        <v>51</v>
      </c>
      <c r="L34" s="45" t="str">
        <f t="shared" si="2"/>
        <v>Latrobe</v>
      </c>
      <c r="M34" s="45">
        <f t="shared" si="3"/>
        <v>51.592356687898089</v>
      </c>
      <c r="N34" s="45"/>
      <c r="O34" s="75"/>
      <c r="P34" s="75"/>
      <c r="Q34" s="75"/>
      <c r="R34" s="75"/>
      <c r="S34" s="75"/>
      <c r="T34" s="75"/>
      <c r="U34" s="75"/>
      <c r="V34" s="50">
        <v>29</v>
      </c>
      <c r="W34" s="51" t="s">
        <v>241</v>
      </c>
      <c r="X34" s="75"/>
      <c r="Y34" s="75"/>
    </row>
    <row r="35" spans="2:25" ht="20.25" customHeight="1" x14ac:dyDescent="0.4">
      <c r="B35" s="93"/>
      <c r="C35" s="70" t="s">
        <v>198</v>
      </c>
      <c r="D35" s="73"/>
      <c r="G35" s="50">
        <v>28</v>
      </c>
      <c r="H35" s="82" t="s">
        <v>20</v>
      </c>
      <c r="I35" s="45">
        <f>VLOOKUP(G35,All!$A$7:$CF$85,$I$5)</f>
        <v>43.43434343434344</v>
      </c>
      <c r="J35" s="45">
        <f t="shared" si="0"/>
        <v>43.43714343434344</v>
      </c>
      <c r="K35" s="45">
        <f t="shared" si="1"/>
        <v>48</v>
      </c>
      <c r="L35" s="45" t="str">
        <f t="shared" si="2"/>
        <v>Melbourne</v>
      </c>
      <c r="M35" s="45">
        <f t="shared" si="3"/>
        <v>51.219512195121951</v>
      </c>
      <c r="N35" s="45"/>
      <c r="O35" s="75"/>
      <c r="P35" s="75"/>
      <c r="Q35" s="75"/>
      <c r="R35" s="75"/>
      <c r="S35" s="75"/>
      <c r="T35" s="75"/>
      <c r="U35" s="75"/>
      <c r="V35" s="50">
        <v>30</v>
      </c>
      <c r="W35" s="51" t="s">
        <v>242</v>
      </c>
      <c r="X35" s="75"/>
      <c r="Y35" s="75"/>
    </row>
    <row r="36" spans="2:25" x14ac:dyDescent="0.4">
      <c r="B36" s="93">
        <v>34</v>
      </c>
      <c r="C36" s="66" t="s">
        <v>106</v>
      </c>
      <c r="D36" s="67">
        <f>VLOOKUP($D$5,All!$A$7:$BK$85,B36)</f>
        <v>17.948717948717949</v>
      </c>
      <c r="G36" s="50">
        <v>29</v>
      </c>
      <c r="H36" s="82" t="s">
        <v>60</v>
      </c>
      <c r="I36" s="45">
        <f>VLOOKUP(G36,All!$A$7:$CF$85,$I$5)</f>
        <v>57.142857142857139</v>
      </c>
      <c r="J36" s="45">
        <f t="shared" si="0"/>
        <v>57.145757142857136</v>
      </c>
      <c r="K36" s="45">
        <f t="shared" si="1"/>
        <v>18</v>
      </c>
      <c r="L36" s="45" t="str">
        <f t="shared" si="2"/>
        <v>Casey</v>
      </c>
      <c r="M36" s="45">
        <f t="shared" si="3"/>
        <v>50.980392156862742</v>
      </c>
      <c r="N36" s="45"/>
      <c r="O36" s="75"/>
      <c r="P36" s="75"/>
      <c r="Q36" s="75"/>
      <c r="R36" s="75"/>
      <c r="S36" s="75"/>
      <c r="T36" s="75"/>
      <c r="U36" s="75"/>
      <c r="V36" s="50">
        <v>31</v>
      </c>
      <c r="W36" s="51" t="s">
        <v>115</v>
      </c>
      <c r="X36" s="75"/>
      <c r="Y36" s="75"/>
    </row>
    <row r="37" spans="2:25" ht="20.25" customHeight="1" x14ac:dyDescent="0.4">
      <c r="B37" s="93"/>
      <c r="C37" s="70" t="s">
        <v>199</v>
      </c>
      <c r="D37" s="72"/>
      <c r="G37" s="50">
        <v>30</v>
      </c>
      <c r="H37" s="82" t="s">
        <v>61</v>
      </c>
      <c r="I37" s="45">
        <f>VLOOKUP(G37,All!$A$7:$CF$85,$I$5)</f>
        <v>0</v>
      </c>
      <c r="J37" s="45">
        <f t="shared" si="0"/>
        <v>3.0000000000000001E-3</v>
      </c>
      <c r="K37" s="45">
        <f t="shared" si="1"/>
        <v>77</v>
      </c>
      <c r="L37" s="45" t="str">
        <f t="shared" si="2"/>
        <v>Wellington</v>
      </c>
      <c r="M37" s="45">
        <f t="shared" si="3"/>
        <v>50</v>
      </c>
      <c r="N37" s="45"/>
      <c r="O37" s="75"/>
      <c r="P37" s="75"/>
      <c r="Q37" s="75"/>
      <c r="R37" s="75"/>
      <c r="S37" s="75"/>
      <c r="T37" s="75"/>
      <c r="U37" s="75"/>
      <c r="V37" s="50">
        <v>32</v>
      </c>
      <c r="W37" s="51" t="s">
        <v>7</v>
      </c>
      <c r="X37" s="75"/>
      <c r="Y37" s="75"/>
    </row>
    <row r="38" spans="2:25" x14ac:dyDescent="0.4">
      <c r="B38" s="93">
        <v>35</v>
      </c>
      <c r="C38" s="66" t="s">
        <v>102</v>
      </c>
      <c r="D38" s="67">
        <f>VLOOKUP($D$5,All!$A$7:$BK$85,B38)</f>
        <v>4.4303797468354427</v>
      </c>
      <c r="G38" s="50">
        <v>31</v>
      </c>
      <c r="H38" s="82" t="s">
        <v>21</v>
      </c>
      <c r="I38" s="45">
        <f>VLOOKUP(G38,All!$A$7:$CF$85,$I$5)</f>
        <v>57.142857142857139</v>
      </c>
      <c r="J38" s="45">
        <f t="shared" si="0"/>
        <v>57.145957142857142</v>
      </c>
      <c r="K38" s="45">
        <f t="shared" si="1"/>
        <v>17</v>
      </c>
      <c r="L38" s="45" t="str">
        <f t="shared" si="2"/>
        <v>Swan Hill</v>
      </c>
      <c r="M38" s="45">
        <f t="shared" si="3"/>
        <v>50</v>
      </c>
      <c r="N38" s="45"/>
      <c r="O38" s="75"/>
      <c r="P38" s="75"/>
      <c r="Q38" s="75"/>
      <c r="R38" s="75"/>
      <c r="S38" s="75"/>
      <c r="T38" s="75"/>
      <c r="U38" s="75"/>
      <c r="V38" s="50">
        <v>33</v>
      </c>
      <c r="W38" s="51" t="s">
        <v>103</v>
      </c>
      <c r="X38" s="75"/>
      <c r="Y38" s="75"/>
    </row>
    <row r="39" spans="2:25" ht="20.25" customHeight="1" x14ac:dyDescent="0.4">
      <c r="B39" s="93"/>
      <c r="C39" s="70" t="s">
        <v>244</v>
      </c>
      <c r="D39" s="72"/>
      <c r="G39" s="50">
        <v>32</v>
      </c>
      <c r="H39" s="82" t="s">
        <v>42</v>
      </c>
      <c r="I39" s="45">
        <f>VLOOKUP(G39,All!$A$7:$CF$85,$I$5)</f>
        <v>39.393939393939391</v>
      </c>
      <c r="J39" s="45">
        <f t="shared" si="0"/>
        <v>39.397139393939391</v>
      </c>
      <c r="K39" s="45">
        <f t="shared" si="1"/>
        <v>58</v>
      </c>
      <c r="L39" s="45" t="str">
        <f t="shared" si="2"/>
        <v>South Gippsland</v>
      </c>
      <c r="M39" s="45">
        <f t="shared" si="3"/>
        <v>50</v>
      </c>
      <c r="N39" s="45"/>
      <c r="O39" s="75"/>
      <c r="P39" s="75"/>
      <c r="Q39" s="75"/>
      <c r="R39" s="75"/>
      <c r="S39" s="75"/>
      <c r="T39" s="75"/>
      <c r="U39" s="75"/>
      <c r="V39" s="50">
        <v>34</v>
      </c>
      <c r="W39" s="51" t="s">
        <v>106</v>
      </c>
      <c r="X39" s="75"/>
      <c r="Y39" s="75"/>
    </row>
    <row r="40" spans="2:25" x14ac:dyDescent="0.4">
      <c r="B40" s="93">
        <v>36</v>
      </c>
      <c r="C40" s="63" t="s">
        <v>128</v>
      </c>
      <c r="D40" s="64">
        <f>VLOOKUP($D$5,All!$A$7:$BK$85,B40)</f>
        <v>12.179487179487179</v>
      </c>
      <c r="G40" s="50">
        <v>33</v>
      </c>
      <c r="H40" s="82" t="s">
        <v>22</v>
      </c>
      <c r="I40" s="45">
        <f>VLOOKUP(G40,All!$A$7:$CF$85,$I$5)</f>
        <v>58.536585365853654</v>
      </c>
      <c r="J40" s="45">
        <f t="shared" si="0"/>
        <v>58.539885365853657</v>
      </c>
      <c r="K40" s="45">
        <f t="shared" si="1"/>
        <v>15</v>
      </c>
      <c r="L40" s="45" t="str">
        <f t="shared" si="2"/>
        <v>Moreland</v>
      </c>
      <c r="M40" s="45">
        <f t="shared" si="3"/>
        <v>50</v>
      </c>
      <c r="N40" s="45"/>
      <c r="O40" s="75"/>
      <c r="P40" s="75"/>
      <c r="Q40" s="75"/>
      <c r="R40" s="75"/>
      <c r="S40" s="75"/>
      <c r="T40" s="75"/>
      <c r="U40" s="75"/>
      <c r="V40" s="50">
        <v>35</v>
      </c>
      <c r="W40" s="51" t="s">
        <v>102</v>
      </c>
      <c r="X40" s="75"/>
      <c r="Y40" s="75"/>
    </row>
    <row r="41" spans="2:25" x14ac:dyDescent="0.4">
      <c r="B41" s="93">
        <v>37</v>
      </c>
      <c r="C41" s="52" t="s">
        <v>129</v>
      </c>
      <c r="D41" s="53">
        <f>VLOOKUP($D$5,All!$A$7:$BK$85,B41)</f>
        <v>36.217948717948715</v>
      </c>
      <c r="G41" s="50">
        <v>34</v>
      </c>
      <c r="H41" s="82" t="s">
        <v>62</v>
      </c>
      <c r="I41" s="45">
        <f>VLOOKUP(G41,All!$A$7:$CF$85,$I$5)</f>
        <v>42.857142857142854</v>
      </c>
      <c r="J41" s="45">
        <f t="shared" si="0"/>
        <v>42.860542857142853</v>
      </c>
      <c r="K41" s="45">
        <f t="shared" si="1"/>
        <v>50</v>
      </c>
      <c r="L41" s="45" t="str">
        <f t="shared" si="2"/>
        <v>Loddon</v>
      </c>
      <c r="M41" s="45">
        <f t="shared" si="3"/>
        <v>50</v>
      </c>
      <c r="N41" s="45"/>
      <c r="O41" s="75"/>
      <c r="P41" s="75"/>
      <c r="Q41" s="75"/>
      <c r="R41" s="75"/>
      <c r="S41" s="75"/>
      <c r="T41" s="75"/>
      <c r="U41" s="75"/>
      <c r="V41" s="50">
        <v>36</v>
      </c>
      <c r="W41" s="51" t="s">
        <v>128</v>
      </c>
      <c r="X41" s="75"/>
      <c r="Y41" s="75"/>
    </row>
    <row r="42" spans="2:25" x14ac:dyDescent="0.4">
      <c r="B42" s="93">
        <v>38</v>
      </c>
      <c r="C42" s="52" t="s">
        <v>130</v>
      </c>
      <c r="D42" s="53">
        <f>VLOOKUP($D$5,All!$A$7:$BK$85,B42)</f>
        <v>3.5256410256410255</v>
      </c>
      <c r="G42" s="50">
        <v>35</v>
      </c>
      <c r="H42" s="82" t="s">
        <v>23</v>
      </c>
      <c r="I42" s="45">
        <f>VLOOKUP(G42,All!$A$7:$CF$85,$I$5)</f>
        <v>50</v>
      </c>
      <c r="J42" s="45">
        <f t="shared" si="0"/>
        <v>50.003500000000003</v>
      </c>
      <c r="K42" s="45">
        <f t="shared" si="1"/>
        <v>35</v>
      </c>
      <c r="L42" s="45" t="str">
        <f t="shared" si="2"/>
        <v>Kingston</v>
      </c>
      <c r="M42" s="45">
        <f t="shared" si="3"/>
        <v>50</v>
      </c>
      <c r="N42" s="45"/>
      <c r="O42" s="75"/>
      <c r="P42" s="75"/>
      <c r="Q42" s="75"/>
      <c r="R42" s="75"/>
      <c r="S42" s="75"/>
      <c r="T42" s="75"/>
      <c r="U42" s="75"/>
      <c r="V42" s="50">
        <v>37</v>
      </c>
      <c r="W42" s="51" t="s">
        <v>129</v>
      </c>
      <c r="X42" s="75"/>
      <c r="Y42" s="75"/>
    </row>
    <row r="43" spans="2:25" x14ac:dyDescent="0.4">
      <c r="B43" s="93">
        <v>39</v>
      </c>
      <c r="C43" s="52" t="s">
        <v>131</v>
      </c>
      <c r="D43" s="53">
        <f>VLOOKUP($D$5,All!$A$7:$BK$85,B43)</f>
        <v>27.243589743589741</v>
      </c>
      <c r="G43" s="50">
        <v>36</v>
      </c>
      <c r="H43" s="82" t="s">
        <v>24</v>
      </c>
      <c r="I43" s="45">
        <f>VLOOKUP(G43,All!$A$7:$CF$85,$I$5)</f>
        <v>52.830188679245282</v>
      </c>
      <c r="J43" s="45">
        <f t="shared" si="0"/>
        <v>52.833788679245281</v>
      </c>
      <c r="K43" s="45">
        <f t="shared" si="1"/>
        <v>24</v>
      </c>
      <c r="L43" s="45" t="str">
        <f t="shared" si="2"/>
        <v>Boroondara</v>
      </c>
      <c r="M43" s="45">
        <f t="shared" si="3"/>
        <v>50</v>
      </c>
      <c r="N43" s="45"/>
      <c r="O43" s="75"/>
      <c r="P43" s="75"/>
      <c r="Q43" s="75"/>
      <c r="R43" s="75"/>
      <c r="S43" s="75"/>
      <c r="T43" s="75"/>
      <c r="U43" s="75"/>
      <c r="V43" s="50">
        <v>38</v>
      </c>
      <c r="W43" s="51" t="s">
        <v>130</v>
      </c>
      <c r="X43" s="75"/>
      <c r="Y43" s="75"/>
    </row>
    <row r="44" spans="2:25" x14ac:dyDescent="0.4">
      <c r="B44" s="93">
        <v>40</v>
      </c>
      <c r="C44" s="52" t="s">
        <v>132</v>
      </c>
      <c r="D44" s="53">
        <f>VLOOKUP($D$5,All!$A$7:$BK$85,B44)</f>
        <v>0</v>
      </c>
      <c r="G44" s="50">
        <v>37</v>
      </c>
      <c r="H44" s="82" t="s">
        <v>25</v>
      </c>
      <c r="I44" s="45">
        <f>VLOOKUP(G44,All!$A$7:$CF$85,$I$5)</f>
        <v>51.592356687898089</v>
      </c>
      <c r="J44" s="45">
        <f t="shared" si="0"/>
        <v>51.596056687898091</v>
      </c>
      <c r="K44" s="45">
        <f t="shared" si="1"/>
        <v>27</v>
      </c>
      <c r="L44" s="45" t="str">
        <f t="shared" si="2"/>
        <v>Mornington Peninsula</v>
      </c>
      <c r="M44" s="45">
        <f t="shared" si="3"/>
        <v>49.367088607594937</v>
      </c>
      <c r="N44" s="45"/>
      <c r="O44" s="75"/>
      <c r="P44" s="75"/>
      <c r="Q44" s="75"/>
      <c r="R44" s="75"/>
      <c r="S44" s="75"/>
      <c r="T44" s="75"/>
      <c r="U44" s="75"/>
      <c r="V44" s="50">
        <v>39</v>
      </c>
      <c r="W44" s="51" t="s">
        <v>131</v>
      </c>
      <c r="X44" s="75"/>
      <c r="Y44" s="75"/>
    </row>
    <row r="45" spans="2:25" x14ac:dyDescent="0.4">
      <c r="B45" s="93">
        <v>41</v>
      </c>
      <c r="C45" s="52" t="s">
        <v>133</v>
      </c>
      <c r="D45" s="53">
        <f>VLOOKUP($D$5,All!$A$7:$BK$85,B45)</f>
        <v>8.3333333333333321</v>
      </c>
      <c r="G45" s="50">
        <v>38</v>
      </c>
      <c r="H45" s="82" t="s">
        <v>63</v>
      </c>
      <c r="I45" s="45">
        <f>VLOOKUP(G45,All!$A$7:$CF$85,$I$5)</f>
        <v>50</v>
      </c>
      <c r="J45" s="45">
        <f t="shared" si="0"/>
        <v>50.003799999999998</v>
      </c>
      <c r="K45" s="45">
        <f t="shared" si="1"/>
        <v>34</v>
      </c>
      <c r="L45" s="45" t="str">
        <f t="shared" si="2"/>
        <v>Darebin</v>
      </c>
      <c r="M45" s="45">
        <f t="shared" si="3"/>
        <v>48.936170212765958</v>
      </c>
      <c r="N45" s="45"/>
      <c r="O45" s="75"/>
      <c r="P45" s="75"/>
      <c r="Q45" s="75"/>
      <c r="R45" s="75"/>
      <c r="S45" s="75"/>
      <c r="T45" s="75"/>
      <c r="U45" s="75"/>
      <c r="V45" s="50">
        <v>40</v>
      </c>
      <c r="W45" s="51" t="s">
        <v>132</v>
      </c>
      <c r="X45" s="75"/>
      <c r="Y45" s="75"/>
    </row>
    <row r="46" spans="2:25" x14ac:dyDescent="0.4">
      <c r="B46" s="93">
        <v>42</v>
      </c>
      <c r="C46" s="59" t="s">
        <v>134</v>
      </c>
      <c r="D46" s="61">
        <f>VLOOKUP($D$5,All!$A$7:$BK$85,B46)</f>
        <v>12.5</v>
      </c>
      <c r="G46" s="50">
        <v>39</v>
      </c>
      <c r="H46" s="82" t="s">
        <v>64</v>
      </c>
      <c r="I46" s="45">
        <f>VLOOKUP(G46,All!$A$7:$CF$85,$I$5)</f>
        <v>0</v>
      </c>
      <c r="J46" s="45">
        <f t="shared" si="0"/>
        <v>3.9000000000000003E-3</v>
      </c>
      <c r="K46" s="45">
        <f t="shared" si="1"/>
        <v>76</v>
      </c>
      <c r="L46" s="45" t="str">
        <f t="shared" si="2"/>
        <v>Wangaratta</v>
      </c>
      <c r="M46" s="45">
        <f t="shared" si="3"/>
        <v>48.780487804878049</v>
      </c>
      <c r="N46" s="45"/>
      <c r="O46" s="75"/>
      <c r="P46" s="75"/>
      <c r="Q46" s="75"/>
      <c r="R46" s="75"/>
      <c r="S46" s="75"/>
      <c r="T46" s="75"/>
      <c r="U46" s="75"/>
      <c r="V46" s="50">
        <v>41</v>
      </c>
      <c r="W46" s="51" t="s">
        <v>133</v>
      </c>
      <c r="X46" s="75"/>
      <c r="Y46" s="75"/>
    </row>
    <row r="47" spans="2:25" ht="20.25" customHeight="1" x14ac:dyDescent="0.4">
      <c r="B47" s="93"/>
      <c r="C47" s="70" t="s">
        <v>243</v>
      </c>
      <c r="D47" s="72"/>
      <c r="E47" s="74"/>
      <c r="G47" s="50">
        <v>40</v>
      </c>
      <c r="H47" s="82" t="s">
        <v>26</v>
      </c>
      <c r="I47" s="45">
        <f>VLOOKUP(G47,All!$A$7:$CF$85,$I$5)</f>
        <v>26.666666666666668</v>
      </c>
      <c r="J47" s="45">
        <f t="shared" si="0"/>
        <v>26.670666666666669</v>
      </c>
      <c r="K47" s="45">
        <f t="shared" si="1"/>
        <v>66</v>
      </c>
      <c r="L47" s="45" t="str">
        <f t="shared" si="2"/>
        <v>Cardinia</v>
      </c>
      <c r="M47" s="45">
        <f t="shared" si="3"/>
        <v>48.226950354609926</v>
      </c>
      <c r="N47" s="45"/>
      <c r="O47" s="75"/>
      <c r="P47" s="75"/>
      <c r="Q47" s="75"/>
      <c r="R47" s="75"/>
      <c r="S47" s="75"/>
      <c r="T47" s="75"/>
      <c r="U47" s="75"/>
      <c r="V47" s="50">
        <v>42</v>
      </c>
      <c r="W47" s="51" t="s">
        <v>134</v>
      </c>
      <c r="X47" s="75"/>
      <c r="Y47" s="75"/>
    </row>
    <row r="48" spans="2:25" x14ac:dyDescent="0.4">
      <c r="B48" s="93">
        <v>43</v>
      </c>
      <c r="C48" s="63" t="s">
        <v>159</v>
      </c>
      <c r="D48" s="64">
        <f>E48/E$68*100</f>
        <v>42.281879194630875</v>
      </c>
      <c r="E48" s="65">
        <f>VLOOKUP($D$5,All!$A$7:$BK$85,B48)</f>
        <v>63</v>
      </c>
      <c r="G48" s="50">
        <v>41</v>
      </c>
      <c r="H48" s="82" t="s">
        <v>65</v>
      </c>
      <c r="I48" s="45">
        <f>VLOOKUP(G48,All!$A$7:$CF$85,$I$5)</f>
        <v>100</v>
      </c>
      <c r="J48" s="45">
        <f t="shared" si="0"/>
        <v>100.00409999999999</v>
      </c>
      <c r="K48" s="45">
        <f t="shared" si="1"/>
        <v>3</v>
      </c>
      <c r="L48" s="45" t="str">
        <f t="shared" si="2"/>
        <v>Moira</v>
      </c>
      <c r="M48" s="45">
        <f t="shared" si="3"/>
        <v>48.148148148148145</v>
      </c>
      <c r="N48" s="45"/>
      <c r="O48" s="75"/>
      <c r="P48" s="75"/>
      <c r="Q48" s="75"/>
      <c r="R48" s="75"/>
      <c r="S48" s="75"/>
      <c r="T48" s="75"/>
      <c r="U48" s="75"/>
      <c r="V48" s="50">
        <v>43</v>
      </c>
      <c r="W48" s="51" t="s">
        <v>159</v>
      </c>
      <c r="X48" s="75"/>
      <c r="Y48" s="75"/>
    </row>
    <row r="49" spans="2:25" x14ac:dyDescent="0.4">
      <c r="B49" s="93">
        <v>44</v>
      </c>
      <c r="C49" s="52" t="s">
        <v>160</v>
      </c>
      <c r="D49" s="53">
        <f>E49/E$68*100</f>
        <v>2.0134228187919461</v>
      </c>
      <c r="E49" s="54">
        <f>VLOOKUP($D$5,All!$A$7:$BK$85,B49)</f>
        <v>3</v>
      </c>
      <c r="G49" s="50">
        <v>42</v>
      </c>
      <c r="H49" s="82" t="s">
        <v>27</v>
      </c>
      <c r="I49" s="45">
        <f>VLOOKUP(G49,All!$A$7:$CF$85,$I$5)</f>
        <v>70.833333333333343</v>
      </c>
      <c r="J49" s="45">
        <f t="shared" si="0"/>
        <v>70.83753333333334</v>
      </c>
      <c r="K49" s="45">
        <f t="shared" si="1"/>
        <v>6</v>
      </c>
      <c r="L49" s="45" t="str">
        <f t="shared" si="2"/>
        <v>Greater Dandenong</v>
      </c>
      <c r="M49" s="45">
        <f t="shared" si="3"/>
        <v>47.133757961783438</v>
      </c>
      <c r="N49" s="45"/>
      <c r="O49" s="75"/>
      <c r="P49" s="75"/>
      <c r="Q49" s="75"/>
      <c r="R49" s="75"/>
      <c r="S49" s="75"/>
      <c r="T49" s="75"/>
      <c r="U49" s="75"/>
      <c r="V49" s="50">
        <v>44</v>
      </c>
      <c r="W49" s="51" t="s">
        <v>160</v>
      </c>
      <c r="X49" s="75"/>
      <c r="Y49" s="75"/>
    </row>
    <row r="50" spans="2:25" x14ac:dyDescent="0.4">
      <c r="B50" s="93">
        <v>45</v>
      </c>
      <c r="C50" s="52" t="s">
        <v>161</v>
      </c>
      <c r="D50" s="53">
        <f t="shared" ref="D50:D68" si="5">E50/E$68*100</f>
        <v>2.6845637583892619</v>
      </c>
      <c r="E50" s="54">
        <f>VLOOKUP($D$5,All!$A$7:$BK$85,B50)</f>
        <v>4</v>
      </c>
      <c r="G50" s="50">
        <v>43</v>
      </c>
      <c r="H50" s="82" t="s">
        <v>28</v>
      </c>
      <c r="I50" s="45">
        <f>VLOOKUP(G50,All!$A$7:$CF$85,$I$5)</f>
        <v>45.454545454545453</v>
      </c>
      <c r="J50" s="45">
        <f t="shared" si="0"/>
        <v>45.458845454545454</v>
      </c>
      <c r="K50" s="45">
        <f t="shared" si="1"/>
        <v>45</v>
      </c>
      <c r="L50" s="45" t="str">
        <f t="shared" si="2"/>
        <v>Melton</v>
      </c>
      <c r="M50" s="45">
        <f t="shared" si="3"/>
        <v>46.534653465346537</v>
      </c>
      <c r="N50" s="45"/>
      <c r="O50" s="75"/>
      <c r="P50" s="75"/>
      <c r="Q50" s="75"/>
      <c r="R50" s="75"/>
      <c r="S50" s="75"/>
      <c r="T50" s="75"/>
      <c r="U50" s="75"/>
      <c r="V50" s="50">
        <v>45</v>
      </c>
      <c r="W50" s="51" t="s">
        <v>161</v>
      </c>
      <c r="X50" s="75"/>
      <c r="Y50" s="75"/>
    </row>
    <row r="51" spans="2:25" x14ac:dyDescent="0.4">
      <c r="B51" s="93">
        <v>46</v>
      </c>
      <c r="C51" s="52" t="s">
        <v>162</v>
      </c>
      <c r="D51" s="53">
        <f t="shared" si="5"/>
        <v>10.738255033557047</v>
      </c>
      <c r="E51" s="54">
        <f>VLOOKUP($D$5,All!$A$7:$BK$85,B51)</f>
        <v>16</v>
      </c>
      <c r="G51" s="50">
        <v>44</v>
      </c>
      <c r="H51" s="82" t="s">
        <v>29</v>
      </c>
      <c r="I51" s="45">
        <f>VLOOKUP(G51,All!$A$7:$CF$85,$I$5)</f>
        <v>51.219512195121951</v>
      </c>
      <c r="J51" s="45">
        <f t="shared" si="0"/>
        <v>51.223912195121947</v>
      </c>
      <c r="K51" s="45">
        <f t="shared" si="1"/>
        <v>28</v>
      </c>
      <c r="L51" s="45" t="str">
        <f t="shared" si="2"/>
        <v>Whittlesea</v>
      </c>
      <c r="M51" s="45">
        <f t="shared" si="3"/>
        <v>45.901639344262293</v>
      </c>
      <c r="N51" s="45"/>
      <c r="O51" s="75"/>
      <c r="P51" s="75"/>
      <c r="Q51" s="75"/>
      <c r="R51" s="75"/>
      <c r="S51" s="75"/>
      <c r="T51" s="75"/>
      <c r="U51" s="75"/>
      <c r="V51" s="50">
        <v>46</v>
      </c>
      <c r="W51" s="51" t="s">
        <v>162</v>
      </c>
      <c r="X51" s="75"/>
      <c r="Y51" s="75"/>
    </row>
    <row r="52" spans="2:25" x14ac:dyDescent="0.4">
      <c r="B52" s="93">
        <v>47</v>
      </c>
      <c r="C52" s="52" t="s">
        <v>163</v>
      </c>
      <c r="D52" s="53">
        <f t="shared" si="5"/>
        <v>6.0402684563758395</v>
      </c>
      <c r="E52" s="54">
        <f>VLOOKUP($D$5,All!$A$7:$BK$85,B52)</f>
        <v>9</v>
      </c>
      <c r="G52" s="50">
        <v>45</v>
      </c>
      <c r="H52" s="82" t="s">
        <v>66</v>
      </c>
      <c r="I52" s="45">
        <f>VLOOKUP(G52,All!$A$7:$CF$85,$I$5)</f>
        <v>46.534653465346537</v>
      </c>
      <c r="J52" s="45">
        <f t="shared" si="0"/>
        <v>46.539153465346537</v>
      </c>
      <c r="K52" s="45">
        <f t="shared" si="1"/>
        <v>43</v>
      </c>
      <c r="L52" s="45" t="str">
        <f t="shared" si="2"/>
        <v>Maroondah</v>
      </c>
      <c r="M52" s="45">
        <f t="shared" si="3"/>
        <v>45.454545454545453</v>
      </c>
      <c r="N52" s="45"/>
      <c r="O52" s="75"/>
      <c r="P52" s="75"/>
      <c r="Q52" s="75"/>
      <c r="R52" s="75"/>
      <c r="S52" s="75"/>
      <c r="T52" s="75"/>
      <c r="U52" s="75"/>
      <c r="V52" s="50">
        <v>47</v>
      </c>
      <c r="W52" s="51" t="s">
        <v>163</v>
      </c>
      <c r="X52" s="75"/>
      <c r="Y52" s="75"/>
    </row>
    <row r="53" spans="2:25" x14ac:dyDescent="0.4">
      <c r="B53" s="93">
        <v>48</v>
      </c>
      <c r="C53" s="52" t="s">
        <v>164</v>
      </c>
      <c r="D53" s="53">
        <f t="shared" si="5"/>
        <v>4.0268456375838921</v>
      </c>
      <c r="E53" s="54">
        <f>VLOOKUP($D$5,All!$A$7:$BK$85,B53)</f>
        <v>6</v>
      </c>
      <c r="G53" s="50">
        <v>46</v>
      </c>
      <c r="H53" s="82" t="s">
        <v>43</v>
      </c>
      <c r="I53" s="45">
        <f>VLOOKUP(G53,All!$A$7:$CF$85,$I$5)</f>
        <v>42.352941176470587</v>
      </c>
      <c r="J53" s="45">
        <f t="shared" si="0"/>
        <v>42.35754117647059</v>
      </c>
      <c r="K53" s="45">
        <f t="shared" si="1"/>
        <v>52</v>
      </c>
      <c r="L53" s="45" t="str">
        <f t="shared" si="2"/>
        <v>Yarra Ranges</v>
      </c>
      <c r="M53" s="45">
        <f t="shared" si="3"/>
        <v>44.444444444444443</v>
      </c>
      <c r="N53" s="45"/>
      <c r="O53" s="75"/>
      <c r="P53" s="75"/>
      <c r="Q53" s="75"/>
      <c r="R53" s="75"/>
      <c r="S53" s="75"/>
      <c r="T53" s="75"/>
      <c r="U53" s="75"/>
      <c r="V53" s="50">
        <v>48</v>
      </c>
      <c r="W53" s="51" t="s">
        <v>164</v>
      </c>
      <c r="X53" s="75"/>
      <c r="Y53" s="75"/>
    </row>
    <row r="54" spans="2:25" x14ac:dyDescent="0.4">
      <c r="B54" s="93">
        <v>49</v>
      </c>
      <c r="C54" s="52" t="s">
        <v>165</v>
      </c>
      <c r="D54" s="53">
        <f t="shared" si="5"/>
        <v>0</v>
      </c>
      <c r="E54" s="54">
        <f>VLOOKUP($D$5,All!$A$7:$BK$85,B54)</f>
        <v>0</v>
      </c>
      <c r="G54" s="50">
        <v>47</v>
      </c>
      <c r="H54" s="82" t="s">
        <v>67</v>
      </c>
      <c r="I54" s="45">
        <f>VLOOKUP(G54,All!$A$7:$CF$85,$I$5)</f>
        <v>44.444444444444443</v>
      </c>
      <c r="J54" s="45">
        <f t="shared" si="0"/>
        <v>44.449144444444443</v>
      </c>
      <c r="K54" s="45">
        <f t="shared" si="1"/>
        <v>47</v>
      </c>
      <c r="L54" s="45" t="str">
        <f t="shared" si="2"/>
        <v>Mitchell</v>
      </c>
      <c r="M54" s="45">
        <f t="shared" si="3"/>
        <v>44.444444444444443</v>
      </c>
      <c r="N54" s="45"/>
      <c r="O54" s="75"/>
      <c r="P54" s="75"/>
      <c r="Q54" s="75"/>
      <c r="R54" s="75"/>
      <c r="S54" s="75"/>
      <c r="T54" s="75"/>
      <c r="U54" s="75"/>
      <c r="V54" s="50">
        <v>49</v>
      </c>
      <c r="W54" s="51" t="s">
        <v>165</v>
      </c>
      <c r="X54" s="75"/>
      <c r="Y54" s="75"/>
    </row>
    <row r="55" spans="2:25" x14ac:dyDescent="0.4">
      <c r="B55" s="93">
        <v>50</v>
      </c>
      <c r="C55" s="52" t="s">
        <v>166</v>
      </c>
      <c r="D55" s="53">
        <f t="shared" si="5"/>
        <v>5.3691275167785237</v>
      </c>
      <c r="E55" s="54">
        <f>VLOOKUP($D$5,All!$A$7:$BK$85,B55)</f>
        <v>8</v>
      </c>
      <c r="G55" s="50">
        <v>48</v>
      </c>
      <c r="H55" s="82" t="s">
        <v>68</v>
      </c>
      <c r="I55" s="45">
        <f>VLOOKUP(G55,All!$A$7:$CF$85,$I$5)</f>
        <v>48.148148148148145</v>
      </c>
      <c r="J55" s="45">
        <f t="shared" si="0"/>
        <v>48.152948148148148</v>
      </c>
      <c r="K55" s="45">
        <f t="shared" si="1"/>
        <v>41</v>
      </c>
      <c r="L55" s="45" t="str">
        <f t="shared" si="2"/>
        <v>Greater Shepparton</v>
      </c>
      <c r="M55" s="45">
        <f t="shared" si="3"/>
        <v>43.43434343434344</v>
      </c>
      <c r="N55" s="45"/>
      <c r="O55" s="75"/>
      <c r="P55" s="75"/>
      <c r="Q55" s="75"/>
      <c r="R55" s="75"/>
      <c r="S55" s="75"/>
      <c r="T55" s="75"/>
      <c r="U55" s="75"/>
      <c r="V55" s="50">
        <v>50</v>
      </c>
      <c r="W55" s="51" t="s">
        <v>166</v>
      </c>
      <c r="X55" s="75"/>
      <c r="Y55" s="75"/>
    </row>
    <row r="56" spans="2:25" x14ac:dyDescent="0.4">
      <c r="B56" s="93">
        <v>51</v>
      </c>
      <c r="C56" s="52" t="s">
        <v>167</v>
      </c>
      <c r="D56" s="53">
        <f t="shared" si="5"/>
        <v>0</v>
      </c>
      <c r="E56" s="54">
        <f>VLOOKUP($D$5,All!$A$7:$BK$85,B56)</f>
        <v>0</v>
      </c>
      <c r="G56" s="50">
        <v>49</v>
      </c>
      <c r="H56" s="82" t="s">
        <v>30</v>
      </c>
      <c r="I56" s="45">
        <f>VLOOKUP(G56,All!$A$7:$CF$85,$I$5)</f>
        <v>37.5</v>
      </c>
      <c r="J56" s="45">
        <f t="shared" si="0"/>
        <v>37.504899999999999</v>
      </c>
      <c r="K56" s="45">
        <f t="shared" si="1"/>
        <v>60</v>
      </c>
      <c r="L56" s="45" t="str">
        <f t="shared" si="2"/>
        <v>Wodonga</v>
      </c>
      <c r="M56" s="45">
        <f t="shared" si="3"/>
        <v>42.857142857142854</v>
      </c>
      <c r="N56" s="45"/>
      <c r="O56" s="75"/>
      <c r="P56" s="75"/>
      <c r="Q56" s="75"/>
      <c r="R56" s="75"/>
      <c r="S56" s="75"/>
      <c r="T56" s="75"/>
      <c r="U56" s="75"/>
      <c r="V56" s="50">
        <v>51</v>
      </c>
      <c r="W56" s="51" t="s">
        <v>167</v>
      </c>
      <c r="X56" s="75"/>
      <c r="Y56" s="75"/>
    </row>
    <row r="57" spans="2:25" x14ac:dyDescent="0.4">
      <c r="B57" s="93">
        <v>52</v>
      </c>
      <c r="C57" s="52" t="s">
        <v>168</v>
      </c>
      <c r="D57" s="53">
        <f t="shared" si="5"/>
        <v>7.3825503355704702</v>
      </c>
      <c r="E57" s="54">
        <f>VLOOKUP($D$5,All!$A$7:$BK$85,B57)</f>
        <v>11</v>
      </c>
      <c r="G57" s="50">
        <v>50</v>
      </c>
      <c r="H57" s="82" t="s">
        <v>31</v>
      </c>
      <c r="I57" s="45">
        <f>VLOOKUP(G57,All!$A$7:$CF$85,$I$5)</f>
        <v>55.555555555555557</v>
      </c>
      <c r="J57" s="45">
        <f t="shared" si="0"/>
        <v>55.56055555555556</v>
      </c>
      <c r="K57" s="45">
        <f t="shared" si="1"/>
        <v>20</v>
      </c>
      <c r="L57" s="45" t="str">
        <f t="shared" si="2"/>
        <v>Indigo</v>
      </c>
      <c r="M57" s="45">
        <f t="shared" si="3"/>
        <v>42.857142857142854</v>
      </c>
      <c r="N57" s="45"/>
      <c r="O57" s="75"/>
      <c r="P57" s="75"/>
      <c r="Q57" s="75"/>
      <c r="R57" s="75"/>
      <c r="S57" s="75"/>
      <c r="T57" s="75"/>
      <c r="U57" s="75"/>
      <c r="V57" s="50">
        <v>52</v>
      </c>
      <c r="W57" s="51" t="s">
        <v>168</v>
      </c>
      <c r="X57" s="75"/>
      <c r="Y57" s="75"/>
    </row>
    <row r="58" spans="2:25" x14ac:dyDescent="0.4">
      <c r="B58" s="93">
        <v>53</v>
      </c>
      <c r="C58" s="52" t="s">
        <v>169</v>
      </c>
      <c r="D58" s="53">
        <f t="shared" si="5"/>
        <v>0</v>
      </c>
      <c r="E58" s="54">
        <f>VLOOKUP($D$5,All!$A$7:$BK$85,B58)</f>
        <v>0</v>
      </c>
      <c r="G58" s="50">
        <v>51</v>
      </c>
      <c r="H58" s="82" t="s">
        <v>69</v>
      </c>
      <c r="I58" s="45">
        <f>VLOOKUP(G58,All!$A$7:$CF$85,$I$5)</f>
        <v>58.333333333333336</v>
      </c>
      <c r="J58" s="45">
        <f t="shared" si="0"/>
        <v>58.338433333333334</v>
      </c>
      <c r="K58" s="45">
        <f t="shared" si="1"/>
        <v>16</v>
      </c>
      <c r="L58" s="45" t="str">
        <f t="shared" si="2"/>
        <v>Greater Geelong</v>
      </c>
      <c r="M58" s="45">
        <f t="shared" si="3"/>
        <v>42.458100558659218</v>
      </c>
      <c r="N58" s="45"/>
      <c r="O58" s="75"/>
      <c r="P58" s="75"/>
      <c r="Q58" s="75"/>
      <c r="R58" s="75"/>
      <c r="S58" s="75"/>
      <c r="T58" s="75"/>
      <c r="U58" s="75"/>
      <c r="V58" s="50">
        <v>53</v>
      </c>
      <c r="W58" s="51" t="s">
        <v>169</v>
      </c>
      <c r="X58" s="75"/>
      <c r="Y58" s="75"/>
    </row>
    <row r="59" spans="2:25" x14ac:dyDescent="0.4">
      <c r="B59" s="93">
        <v>54</v>
      </c>
      <c r="C59" s="52" t="s">
        <v>170</v>
      </c>
      <c r="D59" s="53">
        <f t="shared" si="5"/>
        <v>0</v>
      </c>
      <c r="E59" s="54">
        <f>VLOOKUP($D$5,All!$A$7:$BK$85,B59)</f>
        <v>0</v>
      </c>
      <c r="G59" s="50">
        <v>52</v>
      </c>
      <c r="H59" s="82" t="s">
        <v>32</v>
      </c>
      <c r="I59" s="45">
        <f>VLOOKUP(G59,All!$A$7:$CF$85,$I$5)</f>
        <v>50</v>
      </c>
      <c r="J59" s="45">
        <f t="shared" si="0"/>
        <v>50.005200000000002</v>
      </c>
      <c r="K59" s="45">
        <f t="shared" si="1"/>
        <v>33</v>
      </c>
      <c r="L59" s="45" t="str">
        <f t="shared" si="2"/>
        <v>Mildura</v>
      </c>
      <c r="M59" s="45">
        <f t="shared" si="3"/>
        <v>42.352941176470587</v>
      </c>
      <c r="N59" s="45"/>
      <c r="O59" s="75"/>
      <c r="P59" s="75"/>
      <c r="Q59" s="75"/>
      <c r="R59" s="75"/>
      <c r="S59" s="75"/>
      <c r="T59" s="75"/>
      <c r="U59" s="75"/>
      <c r="V59" s="50">
        <v>54</v>
      </c>
      <c r="W59" s="51" t="s">
        <v>170</v>
      </c>
      <c r="X59" s="75"/>
      <c r="Y59" s="75"/>
    </row>
    <row r="60" spans="2:25" x14ac:dyDescent="0.4">
      <c r="B60" s="93">
        <v>55</v>
      </c>
      <c r="C60" s="52" t="s">
        <v>171</v>
      </c>
      <c r="D60" s="53">
        <f t="shared" si="5"/>
        <v>0</v>
      </c>
      <c r="E60" s="54">
        <f>VLOOKUP($D$5,All!$A$7:$BK$85,B60)</f>
        <v>0</v>
      </c>
      <c r="G60" s="50">
        <v>53</v>
      </c>
      <c r="H60" s="82" t="s">
        <v>70</v>
      </c>
      <c r="I60" s="45">
        <f>VLOOKUP(G60,All!$A$7:$CF$85,$I$5)</f>
        <v>49.367088607594937</v>
      </c>
      <c r="J60" s="45">
        <f t="shared" si="0"/>
        <v>49.372388607594935</v>
      </c>
      <c r="K60" s="45">
        <f t="shared" si="1"/>
        <v>37</v>
      </c>
      <c r="L60" s="45" t="str">
        <f t="shared" si="2"/>
        <v>Ballarat</v>
      </c>
      <c r="M60" s="45">
        <f t="shared" si="3"/>
        <v>41.520467836257311</v>
      </c>
      <c r="N60" s="45"/>
      <c r="O60" s="75"/>
      <c r="P60" s="75"/>
      <c r="Q60" s="75"/>
      <c r="R60" s="75"/>
      <c r="S60" s="75"/>
      <c r="T60" s="75"/>
      <c r="U60" s="75"/>
      <c r="V60" s="50">
        <v>55</v>
      </c>
      <c r="W60" s="51" t="s">
        <v>171</v>
      </c>
      <c r="X60" s="75"/>
      <c r="Y60" s="75"/>
    </row>
    <row r="61" spans="2:25" x14ac:dyDescent="0.4">
      <c r="B61" s="93">
        <v>56</v>
      </c>
      <c r="C61" s="52" t="s">
        <v>172</v>
      </c>
      <c r="D61" s="53">
        <f t="shared" si="5"/>
        <v>0</v>
      </c>
      <c r="E61" s="54">
        <f>VLOOKUP($D$5,All!$A$7:$BK$85,B61)</f>
        <v>0</v>
      </c>
      <c r="G61" s="50">
        <v>54</v>
      </c>
      <c r="H61" s="82" t="s">
        <v>71</v>
      </c>
      <c r="I61" s="45">
        <f>VLOOKUP(G61,All!$A$7:$CF$85,$I$5)</f>
        <v>0</v>
      </c>
      <c r="J61" s="45">
        <f t="shared" si="0"/>
        <v>5.4000000000000003E-3</v>
      </c>
      <c r="K61" s="45">
        <f t="shared" si="1"/>
        <v>75</v>
      </c>
      <c r="L61" s="45" t="str">
        <f t="shared" si="2"/>
        <v>Baw Baw</v>
      </c>
      <c r="M61" s="45">
        <f t="shared" si="3"/>
        <v>41.071428571428569</v>
      </c>
      <c r="N61" s="45"/>
      <c r="O61" s="75"/>
      <c r="P61" s="75"/>
      <c r="Q61" s="75"/>
      <c r="R61" s="75"/>
      <c r="S61" s="75"/>
      <c r="T61" s="75"/>
      <c r="U61" s="75"/>
      <c r="V61" s="50">
        <v>56</v>
      </c>
      <c r="W61" s="51" t="s">
        <v>172</v>
      </c>
      <c r="X61" s="75"/>
      <c r="Y61" s="75"/>
    </row>
    <row r="62" spans="2:25" x14ac:dyDescent="0.4">
      <c r="B62" s="93">
        <v>57</v>
      </c>
      <c r="C62" s="52" t="s">
        <v>173</v>
      </c>
      <c r="D62" s="53">
        <f t="shared" si="5"/>
        <v>0</v>
      </c>
      <c r="E62" s="54">
        <f>VLOOKUP($D$5,All!$A$7:$BK$85,B62)</f>
        <v>0</v>
      </c>
      <c r="G62" s="50">
        <v>55</v>
      </c>
      <c r="H62" s="82" t="s">
        <v>72</v>
      </c>
      <c r="I62" s="45">
        <f>VLOOKUP(G62,All!$A$7:$CF$85,$I$5)</f>
        <v>62.5</v>
      </c>
      <c r="J62" s="45">
        <f t="shared" si="0"/>
        <v>62.505499999999998</v>
      </c>
      <c r="K62" s="45">
        <f t="shared" si="1"/>
        <v>11</v>
      </c>
      <c r="L62" s="45" t="str">
        <f t="shared" si="2"/>
        <v>Greater Bendigo</v>
      </c>
      <c r="M62" s="45">
        <f t="shared" si="3"/>
        <v>40.909090909090914</v>
      </c>
      <c r="N62" s="45"/>
      <c r="O62" s="75"/>
      <c r="P62" s="75"/>
      <c r="Q62" s="75"/>
      <c r="R62" s="75"/>
      <c r="S62" s="75"/>
      <c r="T62" s="75"/>
      <c r="U62" s="75"/>
      <c r="V62" s="50">
        <v>57</v>
      </c>
      <c r="W62" s="51" t="s">
        <v>173</v>
      </c>
      <c r="X62" s="75"/>
      <c r="Y62" s="75"/>
    </row>
    <row r="63" spans="2:25" x14ac:dyDescent="0.4">
      <c r="B63" s="93">
        <v>58</v>
      </c>
      <c r="C63" s="52" t="s">
        <v>174</v>
      </c>
      <c r="D63" s="53">
        <f t="shared" si="5"/>
        <v>0</v>
      </c>
      <c r="E63" s="54">
        <f>VLOOKUP($D$5,All!$A$7:$BK$85,B63)</f>
        <v>0</v>
      </c>
      <c r="G63" s="50">
        <v>56</v>
      </c>
      <c r="H63" s="82" t="s">
        <v>73</v>
      </c>
      <c r="I63" s="45">
        <f>VLOOKUP(G63,All!$A$7:$CF$85,$I$5)</f>
        <v>0</v>
      </c>
      <c r="J63" s="45">
        <f t="shared" si="0"/>
        <v>5.5999999999999999E-3</v>
      </c>
      <c r="K63" s="45">
        <f t="shared" si="1"/>
        <v>74</v>
      </c>
      <c r="L63" s="45" t="str">
        <f t="shared" si="2"/>
        <v>Brimbank</v>
      </c>
      <c r="M63" s="45">
        <f t="shared" si="3"/>
        <v>40.366972477064223</v>
      </c>
      <c r="N63" s="45"/>
      <c r="O63" s="75"/>
      <c r="P63" s="75"/>
      <c r="Q63" s="75"/>
      <c r="R63" s="75"/>
      <c r="S63" s="75"/>
      <c r="T63" s="75"/>
      <c r="U63" s="75"/>
      <c r="V63" s="50">
        <v>58</v>
      </c>
      <c r="W63" s="51" t="s">
        <v>174</v>
      </c>
      <c r="X63" s="75"/>
      <c r="Y63" s="75"/>
    </row>
    <row r="64" spans="2:25" x14ac:dyDescent="0.4">
      <c r="B64" s="93">
        <v>59</v>
      </c>
      <c r="C64" s="52" t="s">
        <v>175</v>
      </c>
      <c r="D64" s="53">
        <f t="shared" si="5"/>
        <v>0</v>
      </c>
      <c r="E64" s="54">
        <f>VLOOKUP($D$5,All!$A$7:$BK$85,B64)</f>
        <v>0</v>
      </c>
      <c r="G64" s="50">
        <v>57</v>
      </c>
      <c r="H64" s="82" t="s">
        <v>74</v>
      </c>
      <c r="I64" s="45">
        <f>VLOOKUP(G64,All!$A$7:$CF$85,$I$5)</f>
        <v>23.809523809523807</v>
      </c>
      <c r="J64" s="45">
        <f t="shared" si="0"/>
        <v>23.815223809523808</v>
      </c>
      <c r="K64" s="45">
        <f t="shared" si="1"/>
        <v>69</v>
      </c>
      <c r="L64" s="45" t="str">
        <f t="shared" si="2"/>
        <v>Warrnambool</v>
      </c>
      <c r="M64" s="45">
        <f t="shared" si="3"/>
        <v>40</v>
      </c>
      <c r="N64" s="45"/>
      <c r="O64" s="75"/>
      <c r="P64" s="75"/>
      <c r="Q64" s="75"/>
      <c r="R64" s="75"/>
      <c r="S64" s="75"/>
      <c r="T64" s="75"/>
      <c r="U64" s="75"/>
      <c r="V64" s="50">
        <v>59</v>
      </c>
      <c r="W64" s="51" t="s">
        <v>175</v>
      </c>
      <c r="X64" s="75"/>
      <c r="Y64" s="75"/>
    </row>
    <row r="65" spans="1:25" x14ac:dyDescent="0.4">
      <c r="B65" s="93">
        <v>60</v>
      </c>
      <c r="C65" s="52" t="s">
        <v>176</v>
      </c>
      <c r="D65" s="53">
        <f t="shared" si="5"/>
        <v>0</v>
      </c>
      <c r="E65" s="54">
        <f>VLOOKUP($D$5,All!$A$7:$BK$85,B65)</f>
        <v>0</v>
      </c>
      <c r="G65" s="50">
        <v>58</v>
      </c>
      <c r="H65" s="82" t="s">
        <v>75</v>
      </c>
      <c r="I65" s="45">
        <f>VLOOKUP(G65,All!$A$7:$CF$85,$I$5)</f>
        <v>82.35294117647058</v>
      </c>
      <c r="J65" s="45">
        <f t="shared" si="0"/>
        <v>82.358741176470573</v>
      </c>
      <c r="K65" s="45">
        <f t="shared" si="1"/>
        <v>5</v>
      </c>
      <c r="L65" s="45" t="str">
        <f t="shared" si="2"/>
        <v>Horsham</v>
      </c>
      <c r="M65" s="45">
        <f t="shared" si="3"/>
        <v>39.393939393939391</v>
      </c>
      <c r="N65" s="45"/>
      <c r="O65" s="75"/>
      <c r="P65" s="75"/>
      <c r="Q65" s="75"/>
      <c r="R65" s="75"/>
      <c r="S65" s="75"/>
      <c r="T65" s="75"/>
      <c r="U65" s="75"/>
      <c r="V65" s="50">
        <v>60</v>
      </c>
      <c r="W65" s="51" t="s">
        <v>176</v>
      </c>
      <c r="X65" s="75"/>
      <c r="Y65" s="75"/>
    </row>
    <row r="66" spans="1:25" x14ac:dyDescent="0.4">
      <c r="B66" s="93">
        <v>61</v>
      </c>
      <c r="C66" s="52" t="s">
        <v>177</v>
      </c>
      <c r="D66" s="53">
        <f t="shared" si="5"/>
        <v>0</v>
      </c>
      <c r="E66" s="54">
        <f>VLOOKUP($D$5,All!$A$7:$BK$85,B66)</f>
        <v>0</v>
      </c>
      <c r="G66" s="50">
        <v>59</v>
      </c>
      <c r="H66" s="82" t="s">
        <v>33</v>
      </c>
      <c r="I66" s="45">
        <f>VLOOKUP(G66,All!$A$7:$CF$85,$I$5)</f>
        <v>23.52941176470588</v>
      </c>
      <c r="J66" s="45">
        <f t="shared" si="0"/>
        <v>23.535311764705881</v>
      </c>
      <c r="K66" s="45">
        <f t="shared" si="1"/>
        <v>70</v>
      </c>
      <c r="L66" s="45" t="str">
        <f t="shared" si="2"/>
        <v>Stonnington</v>
      </c>
      <c r="M66" s="45">
        <f t="shared" si="3"/>
        <v>37.5</v>
      </c>
      <c r="N66" s="45"/>
      <c r="O66" s="75"/>
      <c r="P66" s="75"/>
      <c r="Q66" s="75"/>
      <c r="R66" s="75"/>
      <c r="S66" s="75"/>
      <c r="T66" s="75"/>
      <c r="U66" s="75"/>
      <c r="V66" s="50">
        <v>61</v>
      </c>
      <c r="W66" s="51" t="s">
        <v>177</v>
      </c>
      <c r="X66" s="75"/>
      <c r="Y66" s="75"/>
    </row>
    <row r="67" spans="1:25" x14ac:dyDescent="0.4">
      <c r="B67" s="93">
        <v>62</v>
      </c>
      <c r="C67" s="52" t="s">
        <v>178</v>
      </c>
      <c r="D67" s="53">
        <f t="shared" si="5"/>
        <v>0</v>
      </c>
      <c r="E67" s="54">
        <f>VLOOKUP($D$5,All!$A$7:$BK$85,B67)</f>
        <v>0</v>
      </c>
      <c r="G67" s="50">
        <v>60</v>
      </c>
      <c r="H67" s="82" t="s">
        <v>76</v>
      </c>
      <c r="I67" s="45">
        <f>VLOOKUP(G67,All!$A$7:$CF$85,$I$5)</f>
        <v>25</v>
      </c>
      <c r="J67" s="45">
        <f t="shared" si="0"/>
        <v>25.006</v>
      </c>
      <c r="K67" s="45">
        <f t="shared" si="1"/>
        <v>68</v>
      </c>
      <c r="L67" s="45" t="str">
        <f t="shared" si="2"/>
        <v>Monash</v>
      </c>
      <c r="M67" s="45">
        <f t="shared" si="3"/>
        <v>37.5</v>
      </c>
      <c r="N67" s="45"/>
      <c r="O67" s="75"/>
      <c r="P67" s="75"/>
      <c r="Q67" s="75"/>
      <c r="R67" s="75"/>
      <c r="S67" s="75"/>
      <c r="T67" s="75"/>
      <c r="U67" s="75"/>
      <c r="V67" s="50">
        <v>62</v>
      </c>
      <c r="W67" s="51" t="s">
        <v>214</v>
      </c>
      <c r="X67" s="75"/>
      <c r="Y67" s="75"/>
    </row>
    <row r="68" spans="1:25" x14ac:dyDescent="0.4">
      <c r="B68" s="93">
        <v>63</v>
      </c>
      <c r="C68" s="52" t="s">
        <v>179</v>
      </c>
      <c r="D68" s="55">
        <f t="shared" si="5"/>
        <v>100</v>
      </c>
      <c r="E68" s="54">
        <f>VLOOKUP($D$5,All!$A$7:$BK$85,B68)</f>
        <v>149</v>
      </c>
      <c r="G68" s="50">
        <v>61</v>
      </c>
      <c r="H68" s="82" t="s">
        <v>77</v>
      </c>
      <c r="I68" s="45">
        <f>VLOOKUP(G68,All!$A$7:$CF$85,$I$5)</f>
        <v>50</v>
      </c>
      <c r="J68" s="45">
        <f t="shared" si="0"/>
        <v>50.006100000000004</v>
      </c>
      <c r="K68" s="45">
        <f t="shared" si="1"/>
        <v>32</v>
      </c>
      <c r="L68" s="45" t="str">
        <f t="shared" si="2"/>
        <v>Benalla</v>
      </c>
      <c r="M68" s="45">
        <f t="shared" si="3"/>
        <v>37.5</v>
      </c>
      <c r="N68" s="45"/>
      <c r="O68" s="75"/>
      <c r="P68" s="75"/>
      <c r="Q68" s="75"/>
      <c r="R68" s="75"/>
      <c r="S68" s="75"/>
      <c r="T68" s="75"/>
      <c r="U68" s="75"/>
      <c r="V68" s="50">
        <v>63</v>
      </c>
      <c r="W68" s="51" t="s">
        <v>215</v>
      </c>
      <c r="X68" s="75"/>
      <c r="Y68" s="75"/>
    </row>
    <row r="69" spans="1:25" x14ac:dyDescent="0.4">
      <c r="A69" s="46"/>
      <c r="B69" s="46"/>
      <c r="G69" s="50">
        <v>62</v>
      </c>
      <c r="H69" s="82" t="s">
        <v>78</v>
      </c>
      <c r="I69" s="45">
        <f>VLOOKUP(G69,All!$A$7:$CF$85,$I$5)</f>
        <v>53.846153846153847</v>
      </c>
      <c r="J69" s="45">
        <f t="shared" si="0"/>
        <v>53.852353846153846</v>
      </c>
      <c r="K69" s="45">
        <f t="shared" si="1"/>
        <v>22</v>
      </c>
      <c r="L69" s="45" t="str">
        <f t="shared" si="2"/>
        <v>East Gippsland</v>
      </c>
      <c r="M69" s="45">
        <f t="shared" si="3"/>
        <v>36.666666666666664</v>
      </c>
      <c r="N69" s="45"/>
      <c r="O69" s="75"/>
      <c r="P69" s="75"/>
      <c r="Q69" s="75"/>
      <c r="R69" s="75"/>
      <c r="S69" s="75"/>
      <c r="T69" s="75"/>
      <c r="U69" s="75"/>
      <c r="V69" s="50">
        <v>64</v>
      </c>
      <c r="W69" s="51" t="s">
        <v>216</v>
      </c>
      <c r="X69" s="75"/>
      <c r="Y69" s="75"/>
    </row>
    <row r="70" spans="1:25" x14ac:dyDescent="0.4">
      <c r="A70" s="46"/>
      <c r="B70" s="46"/>
      <c r="G70" s="50">
        <v>63</v>
      </c>
      <c r="H70" s="82" t="s">
        <v>34</v>
      </c>
      <c r="I70" s="45">
        <f>VLOOKUP(G70,All!$A$7:$CF$85,$I$5)</f>
        <v>37.5</v>
      </c>
      <c r="J70" s="45">
        <f t="shared" si="0"/>
        <v>37.506300000000003</v>
      </c>
      <c r="K70" s="45">
        <f t="shared" si="1"/>
        <v>59</v>
      </c>
      <c r="L70" s="45" t="str">
        <f t="shared" si="2"/>
        <v>Yarra</v>
      </c>
      <c r="M70" s="45">
        <f t="shared" si="3"/>
        <v>34.782608695652172</v>
      </c>
      <c r="N70" s="45"/>
      <c r="O70" s="75"/>
      <c r="P70" s="75"/>
      <c r="Q70" s="75"/>
      <c r="R70" s="75"/>
      <c r="S70" s="75"/>
      <c r="T70" s="75"/>
      <c r="U70" s="75"/>
      <c r="V70" s="50">
        <v>65</v>
      </c>
      <c r="W70" s="51" t="s">
        <v>217</v>
      </c>
      <c r="X70" s="75"/>
      <c r="Y70" s="75"/>
    </row>
    <row r="71" spans="1:25" x14ac:dyDescent="0.4">
      <c r="A71" s="46"/>
      <c r="B71" s="46"/>
      <c r="G71" s="50">
        <v>64</v>
      </c>
      <c r="H71" s="82" t="s">
        <v>79</v>
      </c>
      <c r="I71" s="45">
        <f>VLOOKUP(G71,All!$A$7:$CF$85,$I$5)</f>
        <v>64.285714285714292</v>
      </c>
      <c r="J71" s="45">
        <f t="shared" si="0"/>
        <v>64.292114285714291</v>
      </c>
      <c r="K71" s="45">
        <f t="shared" si="1"/>
        <v>10</v>
      </c>
      <c r="L71" s="45" t="str">
        <f t="shared" si="2"/>
        <v>Whitehorse</v>
      </c>
      <c r="M71" s="45">
        <f t="shared" si="3"/>
        <v>33.333333333333329</v>
      </c>
      <c r="N71" s="45"/>
      <c r="O71" s="75"/>
      <c r="P71" s="75"/>
      <c r="Q71" s="75"/>
      <c r="R71" s="75"/>
      <c r="S71" s="75"/>
      <c r="T71" s="75"/>
      <c r="U71" s="75"/>
      <c r="V71" s="50">
        <v>66</v>
      </c>
      <c r="W71" s="51" t="s">
        <v>218</v>
      </c>
      <c r="X71" s="75"/>
      <c r="Y71" s="75"/>
    </row>
    <row r="72" spans="1:25" x14ac:dyDescent="0.4">
      <c r="A72" s="46"/>
      <c r="B72" s="46"/>
      <c r="G72" s="50">
        <v>65</v>
      </c>
      <c r="H72" s="82" t="s">
        <v>80</v>
      </c>
      <c r="I72" s="45">
        <f>VLOOKUP(G72,All!$A$7:$CF$85,$I$5)</f>
        <v>100</v>
      </c>
      <c r="J72" s="45">
        <f t="shared" si="0"/>
        <v>100.0065</v>
      </c>
      <c r="K72" s="45">
        <f t="shared" si="1"/>
        <v>2</v>
      </c>
      <c r="L72" s="45" t="str">
        <f t="shared" si="2"/>
        <v>Central Goldfields</v>
      </c>
      <c r="M72" s="45">
        <f t="shared" si="3"/>
        <v>31.578947368421051</v>
      </c>
      <c r="N72" s="45"/>
      <c r="O72" s="75"/>
      <c r="P72" s="75"/>
      <c r="Q72" s="75"/>
      <c r="R72" s="75"/>
      <c r="S72" s="75"/>
      <c r="T72" s="75"/>
      <c r="U72" s="75"/>
      <c r="V72" s="50">
        <v>67</v>
      </c>
      <c r="W72" s="51" t="s">
        <v>219</v>
      </c>
      <c r="X72" s="75"/>
      <c r="Y72" s="75"/>
    </row>
    <row r="73" spans="1:25" x14ac:dyDescent="0.4">
      <c r="A73" s="46"/>
      <c r="B73" s="46"/>
      <c r="G73" s="50">
        <v>66</v>
      </c>
      <c r="H73" s="82" t="s">
        <v>44</v>
      </c>
      <c r="I73" s="45">
        <f>VLOOKUP(G73,All!$A$7:$CF$85,$I$5)</f>
        <v>50</v>
      </c>
      <c r="J73" s="45">
        <f t="shared" ref="J73:J86" si="6">I73+0.0001*G73</f>
        <v>50.006599999999999</v>
      </c>
      <c r="K73" s="45">
        <f t="shared" ref="K73:K85" si="7">RANK(J73,J$8:J$85)</f>
        <v>31</v>
      </c>
      <c r="L73" s="45" t="str">
        <f t="shared" ref="L73:L85" si="8">VLOOKUP(MATCH(G73,K$8:K$85,0),$G$8:$I$85,2)</f>
        <v>Manningham</v>
      </c>
      <c r="M73" s="45">
        <f t="shared" ref="M73:M85" si="9">VLOOKUP(MATCH(G73,K$8:K$85,0),$G$8:$I$85,3)</f>
        <v>26.666666666666668</v>
      </c>
      <c r="N73" s="45"/>
      <c r="O73" s="75"/>
      <c r="P73" s="75"/>
      <c r="Q73" s="75"/>
      <c r="R73" s="75"/>
      <c r="S73" s="75"/>
      <c r="T73" s="75"/>
      <c r="U73" s="75"/>
      <c r="V73" s="50">
        <v>68</v>
      </c>
      <c r="W73" s="51" t="s">
        <v>220</v>
      </c>
      <c r="X73" s="75"/>
      <c r="Y73" s="75"/>
    </row>
    <row r="74" spans="1:25" x14ac:dyDescent="0.4">
      <c r="A74" s="46"/>
      <c r="B74" s="46"/>
      <c r="G74" s="50">
        <v>67</v>
      </c>
      <c r="H74" s="82" t="s">
        <v>81</v>
      </c>
      <c r="I74" s="45">
        <f>VLOOKUP(G74,All!$A$7:$CF$85,$I$5)</f>
        <v>100</v>
      </c>
      <c r="J74" s="45">
        <f t="shared" si="6"/>
        <v>100.0067</v>
      </c>
      <c r="K74" s="45">
        <f t="shared" si="7"/>
        <v>1</v>
      </c>
      <c r="L74" s="45" t="str">
        <f t="shared" si="8"/>
        <v>Frankston</v>
      </c>
      <c r="M74" s="45">
        <f t="shared" si="9"/>
        <v>25.842696629213485</v>
      </c>
      <c r="N74" s="45"/>
      <c r="O74" s="75"/>
      <c r="P74" s="75"/>
      <c r="Q74" s="75"/>
      <c r="R74" s="75"/>
      <c r="S74" s="75"/>
      <c r="T74" s="75"/>
      <c r="U74" s="75"/>
      <c r="V74" s="50">
        <v>69</v>
      </c>
      <c r="W74" s="51" t="s">
        <v>221</v>
      </c>
      <c r="X74" s="75"/>
      <c r="Y74" s="75"/>
    </row>
    <row r="75" spans="1:25" x14ac:dyDescent="0.4">
      <c r="A75" s="46"/>
      <c r="B75" s="46"/>
      <c r="G75" s="50">
        <v>68</v>
      </c>
      <c r="H75" s="82" t="s">
        <v>45</v>
      </c>
      <c r="I75" s="45">
        <f>VLOOKUP(G75,All!$A$7:$CF$85,$I$5)</f>
        <v>48.780487804878049</v>
      </c>
      <c r="J75" s="45">
        <f t="shared" si="6"/>
        <v>48.787287804878048</v>
      </c>
      <c r="K75" s="45">
        <f t="shared" si="7"/>
        <v>39</v>
      </c>
      <c r="L75" s="45" t="str">
        <f t="shared" si="8"/>
        <v>Pyrenees</v>
      </c>
      <c r="M75" s="45">
        <f t="shared" si="9"/>
        <v>25</v>
      </c>
      <c r="N75" s="45"/>
      <c r="O75" s="75"/>
      <c r="P75" s="75"/>
      <c r="Q75" s="75"/>
      <c r="R75" s="75"/>
      <c r="S75" s="75"/>
      <c r="T75" s="75"/>
      <c r="U75" s="75"/>
      <c r="V75" s="50">
        <v>70</v>
      </c>
      <c r="W75" s="51" t="s">
        <v>222</v>
      </c>
      <c r="X75" s="75"/>
      <c r="Y75" s="75"/>
    </row>
    <row r="76" spans="1:25" x14ac:dyDescent="0.4">
      <c r="A76" s="46"/>
      <c r="B76" s="46"/>
      <c r="G76" s="50">
        <v>69</v>
      </c>
      <c r="H76" s="82" t="s">
        <v>35</v>
      </c>
      <c r="I76" s="45">
        <f>VLOOKUP(G76,All!$A$7:$CF$85,$I$5)</f>
        <v>40</v>
      </c>
      <c r="J76" s="45">
        <f t="shared" si="6"/>
        <v>40.006900000000002</v>
      </c>
      <c r="K76" s="45">
        <f t="shared" si="7"/>
        <v>57</v>
      </c>
      <c r="L76" s="45" t="str">
        <f t="shared" si="8"/>
        <v>Nillumbik</v>
      </c>
      <c r="M76" s="45">
        <f t="shared" si="9"/>
        <v>23.809523809523807</v>
      </c>
      <c r="N76" s="45"/>
      <c r="O76" s="75"/>
      <c r="P76" s="75"/>
      <c r="Q76" s="75"/>
      <c r="R76" s="75"/>
      <c r="S76" s="75"/>
      <c r="T76" s="75"/>
      <c r="U76" s="75"/>
      <c r="V76" s="50">
        <v>71</v>
      </c>
      <c r="W76" s="51" t="s">
        <v>223</v>
      </c>
      <c r="X76" s="75"/>
      <c r="Y76" s="75"/>
    </row>
    <row r="77" spans="1:25" x14ac:dyDescent="0.4">
      <c r="A77" s="46"/>
      <c r="B77" s="46"/>
      <c r="G77" s="50">
        <v>70</v>
      </c>
      <c r="H77" s="82" t="s">
        <v>82</v>
      </c>
      <c r="I77" s="45">
        <f>VLOOKUP(G77,All!$A$7:$CF$85,$I$5)</f>
        <v>50</v>
      </c>
      <c r="J77" s="45">
        <f t="shared" si="6"/>
        <v>50.006999999999998</v>
      </c>
      <c r="K77" s="45">
        <f t="shared" si="7"/>
        <v>30</v>
      </c>
      <c r="L77" s="45" t="str">
        <f t="shared" si="8"/>
        <v>Port Phillip</v>
      </c>
      <c r="M77" s="45">
        <f t="shared" si="9"/>
        <v>23.52941176470588</v>
      </c>
      <c r="N77" s="45"/>
      <c r="O77" s="75"/>
      <c r="P77" s="75"/>
      <c r="Q77" s="75"/>
      <c r="R77" s="75"/>
      <c r="S77" s="75"/>
      <c r="T77" s="75"/>
      <c r="U77" s="75"/>
      <c r="V77" s="50">
        <v>72</v>
      </c>
      <c r="W77" s="51" t="s">
        <v>224</v>
      </c>
      <c r="X77" s="75"/>
      <c r="Y77" s="75"/>
    </row>
    <row r="78" spans="1:25" x14ac:dyDescent="0.4">
      <c r="A78" s="46"/>
      <c r="B78" s="46"/>
      <c r="G78" s="50">
        <v>71</v>
      </c>
      <c r="H78" s="82" t="s">
        <v>83</v>
      </c>
      <c r="I78" s="45">
        <f>VLOOKUP(G78,All!$A$7:$CF$85,$I$5)</f>
        <v>0</v>
      </c>
      <c r="J78" s="45">
        <f t="shared" si="6"/>
        <v>7.1000000000000004E-3</v>
      </c>
      <c r="K78" s="45">
        <f t="shared" si="7"/>
        <v>73</v>
      </c>
      <c r="L78" s="45" t="str">
        <f t="shared" si="8"/>
        <v>Banyule</v>
      </c>
      <c r="M78" s="45">
        <f t="shared" si="9"/>
        <v>20</v>
      </c>
      <c r="N78" s="45"/>
      <c r="O78" s="75"/>
      <c r="P78" s="75"/>
      <c r="Q78" s="75"/>
      <c r="R78" s="75"/>
      <c r="S78" s="75"/>
      <c r="T78" s="75"/>
      <c r="U78" s="75"/>
      <c r="V78" s="50">
        <v>73</v>
      </c>
      <c r="W78" s="51" t="s">
        <v>225</v>
      </c>
      <c r="X78" s="75"/>
      <c r="Y78" s="75"/>
    </row>
    <row r="79" spans="1:25" x14ac:dyDescent="0.4">
      <c r="A79" s="46"/>
      <c r="B79" s="46"/>
      <c r="G79" s="50">
        <v>72</v>
      </c>
      <c r="H79" s="82" t="s">
        <v>36</v>
      </c>
      <c r="I79" s="45">
        <f>VLOOKUP(G79,All!$A$7:$CF$85,$I$5)</f>
        <v>33.333333333333329</v>
      </c>
      <c r="J79" s="45">
        <f t="shared" si="6"/>
        <v>33.340533333333326</v>
      </c>
      <c r="K79" s="45">
        <f t="shared" si="7"/>
        <v>64</v>
      </c>
      <c r="L79" s="45" t="str">
        <f t="shared" si="8"/>
        <v>Yarriambiack</v>
      </c>
      <c r="M79" s="45">
        <f t="shared" si="9"/>
        <v>0</v>
      </c>
      <c r="N79" s="45"/>
      <c r="O79" s="75"/>
      <c r="P79" s="75"/>
      <c r="Q79" s="75"/>
      <c r="R79" s="75"/>
      <c r="S79" s="75"/>
      <c r="T79" s="75"/>
      <c r="U79" s="75"/>
      <c r="V79" s="50">
        <v>74</v>
      </c>
      <c r="W79" s="51" t="s">
        <v>226</v>
      </c>
      <c r="X79" s="75"/>
      <c r="Y79" s="75"/>
    </row>
    <row r="80" spans="1:25" x14ac:dyDescent="0.4">
      <c r="A80" s="46"/>
      <c r="B80" s="46"/>
      <c r="G80" s="50">
        <v>73</v>
      </c>
      <c r="H80" s="82" t="s">
        <v>37</v>
      </c>
      <c r="I80" s="45">
        <f>VLOOKUP(G80,All!$A$7:$CF$85,$I$5)</f>
        <v>45.901639344262293</v>
      </c>
      <c r="J80" s="45">
        <f t="shared" si="6"/>
        <v>45.908939344262294</v>
      </c>
      <c r="K80" s="45">
        <f t="shared" si="7"/>
        <v>44</v>
      </c>
      <c r="L80" s="45" t="str">
        <f t="shared" si="8"/>
        <v>West Wimmera</v>
      </c>
      <c r="M80" s="45">
        <f t="shared" si="9"/>
        <v>0</v>
      </c>
      <c r="N80" s="45"/>
      <c r="O80" s="75"/>
      <c r="P80" s="75"/>
      <c r="Q80" s="75"/>
      <c r="R80" s="75"/>
      <c r="S80" s="75"/>
      <c r="T80" s="75"/>
      <c r="U80" s="75"/>
      <c r="V80" s="50">
        <v>75</v>
      </c>
      <c r="W80" s="51" t="s">
        <v>227</v>
      </c>
      <c r="X80" s="75"/>
      <c r="Y80" s="75"/>
    </row>
    <row r="81" spans="1:25" x14ac:dyDescent="0.4">
      <c r="A81" s="46"/>
      <c r="B81" s="46"/>
      <c r="G81" s="50">
        <v>74</v>
      </c>
      <c r="H81" s="82" t="s">
        <v>46</v>
      </c>
      <c r="I81" s="45">
        <f>VLOOKUP(G81,All!$A$7:$CF$85,$I$5)</f>
        <v>42.857142857142854</v>
      </c>
      <c r="J81" s="45">
        <f t="shared" si="6"/>
        <v>42.864542857142851</v>
      </c>
      <c r="K81" s="45">
        <f t="shared" si="7"/>
        <v>49</v>
      </c>
      <c r="L81" s="45" t="str">
        <f t="shared" si="8"/>
        <v>Murrindindi</v>
      </c>
      <c r="M81" s="45">
        <f t="shared" si="9"/>
        <v>0</v>
      </c>
      <c r="N81" s="45"/>
      <c r="O81" s="75"/>
      <c r="P81" s="75"/>
      <c r="Q81" s="75"/>
      <c r="R81" s="75"/>
      <c r="S81" s="75"/>
      <c r="T81" s="75"/>
      <c r="U81" s="75"/>
      <c r="V81" s="50">
        <v>76</v>
      </c>
      <c r="W81" s="51" t="s">
        <v>228</v>
      </c>
      <c r="X81" s="75"/>
      <c r="Y81" s="75"/>
    </row>
    <row r="82" spans="1:25" x14ac:dyDescent="0.4">
      <c r="A82" s="46"/>
      <c r="B82" s="46"/>
      <c r="G82" s="50">
        <v>75</v>
      </c>
      <c r="H82" s="82" t="s">
        <v>38</v>
      </c>
      <c r="I82" s="45">
        <f>VLOOKUP(G82,All!$A$7:$CF$85,$I$5)</f>
        <v>55.477031802120138</v>
      </c>
      <c r="J82" s="45">
        <f t="shared" si="6"/>
        <v>55.484531802120138</v>
      </c>
      <c r="K82" s="45">
        <f t="shared" si="7"/>
        <v>21</v>
      </c>
      <c r="L82" s="45" t="str">
        <f t="shared" si="8"/>
        <v>Mount Alexander</v>
      </c>
      <c r="M82" s="45">
        <f t="shared" si="9"/>
        <v>0</v>
      </c>
      <c r="N82" s="45"/>
      <c r="O82" s="75"/>
      <c r="P82" s="75"/>
      <c r="Q82" s="75"/>
      <c r="R82" s="75"/>
      <c r="S82" s="75"/>
      <c r="T82" s="75"/>
      <c r="U82" s="75"/>
      <c r="V82" s="50">
        <v>77</v>
      </c>
      <c r="W82" s="51" t="s">
        <v>229</v>
      </c>
      <c r="X82" s="75"/>
      <c r="Y82" s="75"/>
    </row>
    <row r="83" spans="1:25" x14ac:dyDescent="0.4">
      <c r="A83" s="46"/>
      <c r="B83" s="46"/>
      <c r="G83" s="50">
        <v>76</v>
      </c>
      <c r="H83" s="82" t="s">
        <v>39</v>
      </c>
      <c r="I83" s="45">
        <f>VLOOKUP(G83,All!$A$7:$CF$85,$I$5)</f>
        <v>34.782608695652172</v>
      </c>
      <c r="J83" s="45">
        <f t="shared" si="6"/>
        <v>34.790208695652169</v>
      </c>
      <c r="K83" s="45">
        <f t="shared" si="7"/>
        <v>63</v>
      </c>
      <c r="L83" s="45" t="str">
        <f t="shared" si="8"/>
        <v>Macedon Ranges</v>
      </c>
      <c r="M83" s="45">
        <f t="shared" si="9"/>
        <v>0</v>
      </c>
      <c r="N83" s="45"/>
      <c r="O83" s="75"/>
      <c r="P83" s="75"/>
      <c r="Q83" s="75"/>
      <c r="R83" s="75"/>
      <c r="S83" s="75"/>
      <c r="T83" s="75"/>
      <c r="U83" s="75"/>
      <c r="V83" s="50">
        <v>78</v>
      </c>
      <c r="W83" s="51" t="s">
        <v>230</v>
      </c>
      <c r="X83" s="75"/>
      <c r="Y83" s="75"/>
    </row>
    <row r="84" spans="1:25" x14ac:dyDescent="0.4">
      <c r="A84" s="46"/>
      <c r="B84" s="46"/>
      <c r="G84" s="50">
        <v>77</v>
      </c>
      <c r="H84" s="82" t="s">
        <v>84</v>
      </c>
      <c r="I84" s="45">
        <f>VLOOKUP(G84,All!$A$7:$CF$85,$I$5)</f>
        <v>44.444444444444443</v>
      </c>
      <c r="J84" s="45">
        <f t="shared" si="6"/>
        <v>44.452144444444443</v>
      </c>
      <c r="K84" s="45">
        <f t="shared" si="7"/>
        <v>46</v>
      </c>
      <c r="L84" s="45" t="str">
        <f t="shared" si="8"/>
        <v>Hindmarsh</v>
      </c>
      <c r="M84" s="45">
        <f t="shared" si="9"/>
        <v>0</v>
      </c>
      <c r="N84" s="45"/>
      <c r="O84" s="75"/>
      <c r="P84" s="75"/>
      <c r="Q84" s="75"/>
      <c r="R84" s="75"/>
      <c r="S84" s="75"/>
      <c r="T84" s="75"/>
      <c r="U84" s="75"/>
      <c r="V84" s="50">
        <v>79</v>
      </c>
      <c r="W84" s="51" t="s">
        <v>231</v>
      </c>
      <c r="X84" s="75"/>
      <c r="Y84" s="75"/>
    </row>
    <row r="85" spans="1:25" x14ac:dyDescent="0.4">
      <c r="A85" s="46"/>
      <c r="B85" s="46"/>
      <c r="G85" s="50">
        <v>78</v>
      </c>
      <c r="H85" s="82" t="s">
        <v>85</v>
      </c>
      <c r="I85" s="45">
        <f>VLOOKUP(G85,All!$A$7:$CF$85,$I$5)</f>
        <v>0</v>
      </c>
      <c r="J85" s="45">
        <f t="shared" si="6"/>
        <v>7.8000000000000005E-3</v>
      </c>
      <c r="K85" s="45">
        <f t="shared" si="7"/>
        <v>72</v>
      </c>
      <c r="L85" s="45" t="str">
        <f t="shared" si="8"/>
        <v>Bayside</v>
      </c>
      <c r="M85" s="45">
        <f t="shared" si="9"/>
        <v>0</v>
      </c>
      <c r="N85" s="45"/>
      <c r="O85" s="75"/>
      <c r="P85" s="75"/>
      <c r="Q85" s="75"/>
      <c r="R85" s="75"/>
      <c r="S85" s="75"/>
      <c r="T85" s="75"/>
      <c r="U85" s="75"/>
      <c r="V85" s="50">
        <v>80</v>
      </c>
      <c r="W85" s="51" t="s">
        <v>232</v>
      </c>
      <c r="X85" s="75"/>
      <c r="Y85" s="75"/>
    </row>
    <row r="86" spans="1:25" x14ac:dyDescent="0.4">
      <c r="A86" s="46"/>
      <c r="B86" s="46"/>
      <c r="G86" s="50">
        <v>79</v>
      </c>
      <c r="H86" s="82" t="s">
        <v>4</v>
      </c>
      <c r="I86" s="45">
        <f>VLOOKUP(G86,All!$A$7:$CF$85,$I$5)</f>
        <v>47.227973314929841</v>
      </c>
      <c r="J86" s="45">
        <f t="shared" si="6"/>
        <v>47.23587331492984</v>
      </c>
      <c r="K86" s="45"/>
      <c r="L86" s="45"/>
      <c r="M86" s="45"/>
      <c r="N86" s="45"/>
      <c r="O86" s="75"/>
      <c r="P86" s="75"/>
      <c r="Q86" s="75"/>
      <c r="R86" s="75"/>
      <c r="S86" s="75"/>
      <c r="T86" s="75"/>
      <c r="U86" s="75"/>
      <c r="V86" s="50">
        <v>81</v>
      </c>
      <c r="W86" s="51" t="s">
        <v>233</v>
      </c>
      <c r="X86" s="75"/>
      <c r="Y86" s="75"/>
    </row>
    <row r="87" spans="1:25" x14ac:dyDescent="0.4">
      <c r="G87" s="45"/>
      <c r="H87" s="45"/>
      <c r="I87" s="45"/>
      <c r="J87" s="45"/>
      <c r="K87" s="45"/>
      <c r="L87" s="45"/>
      <c r="M87" s="45"/>
      <c r="N87" s="45"/>
      <c r="O87" s="45"/>
      <c r="P87" s="75"/>
      <c r="Q87" s="75"/>
      <c r="R87" s="75"/>
      <c r="S87" s="75"/>
      <c r="T87" s="75"/>
      <c r="U87" s="75"/>
      <c r="V87" s="50">
        <v>82</v>
      </c>
      <c r="W87" s="51" t="s">
        <v>234</v>
      </c>
      <c r="X87" s="75"/>
      <c r="Y87" s="75"/>
    </row>
    <row r="88" spans="1:25" x14ac:dyDescent="0.4">
      <c r="G88" s="45"/>
      <c r="H88" s="45"/>
      <c r="I88" s="45"/>
      <c r="J88" s="45"/>
      <c r="K88" s="45"/>
      <c r="L88" s="45"/>
      <c r="M88" s="45"/>
      <c r="N88" s="45"/>
      <c r="O88" s="45"/>
      <c r="P88" s="75"/>
      <c r="Q88" s="75"/>
      <c r="R88" s="75"/>
      <c r="S88" s="75"/>
      <c r="T88" s="75"/>
      <c r="U88" s="75"/>
      <c r="V88" s="50">
        <v>83</v>
      </c>
      <c r="W88" s="51" t="s">
        <v>235</v>
      </c>
      <c r="X88" s="75"/>
      <c r="Y88" s="75"/>
    </row>
    <row r="89" spans="1:25" x14ac:dyDescent="0.4">
      <c r="G89" s="45"/>
      <c r="H89" s="45"/>
      <c r="I89" s="45"/>
      <c r="J89" s="45"/>
      <c r="K89" s="45"/>
      <c r="L89" s="45"/>
      <c r="M89" s="45"/>
      <c r="N89" s="45"/>
      <c r="O89" s="45"/>
      <c r="P89" s="75"/>
      <c r="Q89" s="75"/>
      <c r="R89" s="75"/>
      <c r="S89" s="75"/>
      <c r="T89" s="75"/>
      <c r="U89" s="75"/>
      <c r="V89" s="50">
        <v>84</v>
      </c>
      <c r="W89" s="51" t="s">
        <v>215</v>
      </c>
      <c r="X89" s="75"/>
      <c r="Y89" s="75"/>
    </row>
    <row r="90" spans="1:25" x14ac:dyDescent="0.4">
      <c r="V90" s="45"/>
      <c r="W90" s="45"/>
    </row>
  </sheetData>
  <mergeCells count="1">
    <mergeCell ref="C1:O1"/>
  </mergeCells>
  <pageMargins left="0.39370078740157483" right="0.39370078740157483" top="0.39370078740157483" bottom="0.39370078740157483" header="0.31496062992125984" footer="0.31496062992125984"/>
  <pageSetup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1276350</xdr:colOff>
                    <xdr:row>3</xdr:row>
                    <xdr:rowOff>171450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6</xdr:col>
                    <xdr:colOff>600075</xdr:colOff>
                    <xdr:row>3</xdr:row>
                    <xdr:rowOff>171450</xdr:rowOff>
                  </from>
                  <to>
                    <xdr:col>10</xdr:col>
                    <xdr:colOff>238125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84"/>
  <sheetViews>
    <sheetView workbookViewId="0">
      <pane xSplit="22" ySplit="5" topLeftCell="W68" activePane="bottomRight" state="frozen"/>
      <selection activeCell="J6" sqref="J6"/>
      <selection pane="topRight" activeCell="J6" sqref="J6"/>
      <selection pane="bottomLeft" activeCell="J6" sqref="J6"/>
      <selection pane="bottomRight" activeCell="K84" sqref="K6:K84"/>
    </sheetView>
  </sheetViews>
  <sheetFormatPr defaultRowHeight="12.75" x14ac:dyDescent="0.35"/>
  <cols>
    <col min="1" max="1" width="3.265625" customWidth="1"/>
    <col min="2" max="2" width="15" customWidth="1"/>
    <col min="3" max="10" width="6" customWidth="1"/>
    <col min="11" max="11" width="7.265625" customWidth="1"/>
    <col min="12" max="12" width="8.59765625" customWidth="1"/>
    <col min="13" max="21" width="6" customWidth="1"/>
    <col min="22" max="22" width="8.59765625" style="27" customWidth="1"/>
  </cols>
  <sheetData>
    <row r="1" spans="2:22" ht="18" x14ac:dyDescent="0.55000000000000004">
      <c r="B1" s="12" t="s">
        <v>247</v>
      </c>
    </row>
    <row r="4" spans="2:22" ht="13.15" x14ac:dyDescent="0.4">
      <c r="C4" s="94" t="s">
        <v>104</v>
      </c>
      <c r="D4" s="94"/>
      <c r="E4" s="94"/>
      <c r="F4" s="94"/>
      <c r="G4" s="94"/>
      <c r="H4" s="94"/>
      <c r="I4" s="94"/>
      <c r="J4" s="94"/>
      <c r="K4" s="94"/>
      <c r="L4" s="11"/>
      <c r="M4" s="94" t="s">
        <v>105</v>
      </c>
      <c r="N4" s="94"/>
      <c r="O4" s="94"/>
      <c r="P4" s="94"/>
      <c r="Q4" s="94"/>
      <c r="R4" s="94"/>
      <c r="S4" s="94"/>
      <c r="T4" s="94"/>
      <c r="U4" s="94"/>
      <c r="V4" s="28"/>
    </row>
    <row r="5" spans="2:22" x14ac:dyDescent="0.35">
      <c r="C5" s="7">
        <v>15</v>
      </c>
      <c r="D5" s="7">
        <v>16</v>
      </c>
      <c r="E5" s="7">
        <v>17</v>
      </c>
      <c r="F5" s="7">
        <v>18</v>
      </c>
      <c r="G5" s="7">
        <v>19</v>
      </c>
      <c r="H5" s="7">
        <v>20</v>
      </c>
      <c r="I5" s="7">
        <v>21</v>
      </c>
      <c r="J5" s="7">
        <v>22</v>
      </c>
      <c r="K5" s="7" t="s">
        <v>4</v>
      </c>
      <c r="L5" s="34" t="s">
        <v>108</v>
      </c>
      <c r="M5" s="7">
        <v>15</v>
      </c>
      <c r="N5" s="7">
        <v>16</v>
      </c>
      <c r="O5" s="7">
        <v>17</v>
      </c>
      <c r="P5" s="7">
        <v>18</v>
      </c>
      <c r="Q5" s="7">
        <v>19</v>
      </c>
      <c r="R5" s="7">
        <v>20</v>
      </c>
      <c r="S5" s="7">
        <v>21</v>
      </c>
      <c r="T5" s="7">
        <v>22</v>
      </c>
      <c r="U5" s="7" t="s">
        <v>4</v>
      </c>
      <c r="V5" s="35" t="s">
        <v>108</v>
      </c>
    </row>
    <row r="6" spans="2:22" x14ac:dyDescent="0.35">
      <c r="B6" s="29" t="s">
        <v>47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3</v>
      </c>
      <c r="I6" s="29">
        <v>0</v>
      </c>
      <c r="J6" s="29">
        <v>5</v>
      </c>
      <c r="K6" s="29">
        <f>SUM(C6:J6)</f>
        <v>8</v>
      </c>
      <c r="L6" s="36">
        <f>SUM(C6:G6)</f>
        <v>0</v>
      </c>
      <c r="M6" s="31">
        <f>IF($K6=0,"",C6/$K6*100)</f>
        <v>0</v>
      </c>
      <c r="N6" s="31">
        <f t="shared" ref="N6:U6" si="0">IF($K6=0,"",D6/$K6*100)</f>
        <v>0</v>
      </c>
      <c r="O6" s="31">
        <f t="shared" si="0"/>
        <v>0</v>
      </c>
      <c r="P6" s="31">
        <f t="shared" si="0"/>
        <v>0</v>
      </c>
      <c r="Q6" s="31">
        <f t="shared" si="0"/>
        <v>0</v>
      </c>
      <c r="R6" s="31">
        <f t="shared" si="0"/>
        <v>37.5</v>
      </c>
      <c r="S6" s="31">
        <f t="shared" si="0"/>
        <v>0</v>
      </c>
      <c r="T6" s="31">
        <f t="shared" si="0"/>
        <v>62.5</v>
      </c>
      <c r="U6" s="31">
        <f t="shared" si="0"/>
        <v>100</v>
      </c>
      <c r="V6" s="37">
        <f>SUM(M6:Q6)</f>
        <v>0</v>
      </c>
    </row>
    <row r="7" spans="2:22" x14ac:dyDescent="0.35">
      <c r="B7" s="29" t="s">
        <v>40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6</v>
      </c>
      <c r="I7" s="29">
        <v>6</v>
      </c>
      <c r="J7" s="29">
        <v>11</v>
      </c>
      <c r="K7" s="29">
        <f t="shared" ref="K7:K70" si="1">SUM(C7:J7)</f>
        <v>23</v>
      </c>
      <c r="L7" s="36">
        <f t="shared" ref="L7:L71" si="2">SUM(C7:G7)</f>
        <v>0</v>
      </c>
      <c r="M7" s="31">
        <f t="shared" ref="M7:M35" si="3">IF($K7=0,"",C7/$K7*100)</f>
        <v>0</v>
      </c>
      <c r="N7" s="31">
        <f t="shared" ref="N7:N35" si="4">IF($K7=0,"",D7/$K7*100)</f>
        <v>0</v>
      </c>
      <c r="O7" s="31">
        <f t="shared" ref="O7:O35" si="5">IF($K7=0,"",E7/$K7*100)</f>
        <v>0</v>
      </c>
      <c r="P7" s="31">
        <f t="shared" ref="P7:P35" si="6">IF($K7=0,"",F7/$K7*100)</f>
        <v>0</v>
      </c>
      <c r="Q7" s="31">
        <f t="shared" ref="Q7:Q35" si="7">IF($K7=0,"",G7/$K7*100)</f>
        <v>0</v>
      </c>
      <c r="R7" s="31">
        <f t="shared" ref="R7:R35" si="8">IF($K7=0,"",H7/$K7*100)</f>
        <v>26.086956521739129</v>
      </c>
      <c r="S7" s="31">
        <f t="shared" ref="S7:S35" si="9">IF($K7=0,"",I7/$K7*100)</f>
        <v>26.086956521739129</v>
      </c>
      <c r="T7" s="31">
        <f t="shared" ref="T7:T35" si="10">IF($K7=0,"",J7/$K7*100)</f>
        <v>47.826086956521742</v>
      </c>
      <c r="U7" s="31">
        <f t="shared" ref="U7:U35" si="11">IF($K7=0,"",K7/$K7*100)</f>
        <v>100</v>
      </c>
      <c r="V7" s="37">
        <f t="shared" ref="V7:V71" si="12">SUM(M7:Q7)</f>
        <v>0</v>
      </c>
    </row>
    <row r="8" spans="2:22" x14ac:dyDescent="0.35">
      <c r="B8" s="29" t="s">
        <v>8</v>
      </c>
      <c r="C8" s="29">
        <v>0</v>
      </c>
      <c r="D8" s="29">
        <v>0</v>
      </c>
      <c r="E8" s="29">
        <v>8</v>
      </c>
      <c r="F8" s="29">
        <v>3</v>
      </c>
      <c r="G8" s="29">
        <v>19</v>
      </c>
      <c r="H8" s="29">
        <v>25</v>
      </c>
      <c r="I8" s="29">
        <v>40</v>
      </c>
      <c r="J8" s="29">
        <v>66</v>
      </c>
      <c r="K8" s="29">
        <f t="shared" si="1"/>
        <v>161</v>
      </c>
      <c r="L8" s="36">
        <f t="shared" si="2"/>
        <v>30</v>
      </c>
      <c r="M8" s="31">
        <f t="shared" si="3"/>
        <v>0</v>
      </c>
      <c r="N8" s="31">
        <f t="shared" si="4"/>
        <v>0</v>
      </c>
      <c r="O8" s="31">
        <f t="shared" si="5"/>
        <v>4.9689440993788816</v>
      </c>
      <c r="P8" s="31">
        <f t="shared" si="6"/>
        <v>1.8633540372670807</v>
      </c>
      <c r="Q8" s="31">
        <f t="shared" si="7"/>
        <v>11.801242236024844</v>
      </c>
      <c r="R8" s="31">
        <f t="shared" si="8"/>
        <v>15.527950310559005</v>
      </c>
      <c r="S8" s="31">
        <f t="shared" si="9"/>
        <v>24.844720496894411</v>
      </c>
      <c r="T8" s="31">
        <f t="shared" si="10"/>
        <v>40.993788819875775</v>
      </c>
      <c r="U8" s="31">
        <f t="shared" si="11"/>
        <v>100</v>
      </c>
      <c r="V8" s="37">
        <f t="shared" si="12"/>
        <v>18.633540372670808</v>
      </c>
    </row>
    <row r="9" spans="2:22" x14ac:dyDescent="0.35">
      <c r="B9" s="29" t="s">
        <v>9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10</v>
      </c>
      <c r="I9" s="29">
        <v>5</v>
      </c>
      <c r="J9" s="29">
        <v>13</v>
      </c>
      <c r="K9" s="29">
        <f t="shared" si="1"/>
        <v>28</v>
      </c>
      <c r="L9" s="36">
        <f t="shared" si="2"/>
        <v>0</v>
      </c>
      <c r="M9" s="31">
        <f t="shared" si="3"/>
        <v>0</v>
      </c>
      <c r="N9" s="31">
        <f t="shared" si="4"/>
        <v>0</v>
      </c>
      <c r="O9" s="31">
        <f t="shared" si="5"/>
        <v>0</v>
      </c>
      <c r="P9" s="31">
        <f t="shared" si="6"/>
        <v>0</v>
      </c>
      <c r="Q9" s="31">
        <f t="shared" si="7"/>
        <v>0</v>
      </c>
      <c r="R9" s="31">
        <f t="shared" si="8"/>
        <v>35.714285714285715</v>
      </c>
      <c r="S9" s="31">
        <f t="shared" si="9"/>
        <v>17.857142857142858</v>
      </c>
      <c r="T9" s="31">
        <f t="shared" si="10"/>
        <v>46.428571428571431</v>
      </c>
      <c r="U9" s="31">
        <f t="shared" si="11"/>
        <v>100</v>
      </c>
      <c r="V9" s="37">
        <f t="shared" si="12"/>
        <v>0</v>
      </c>
    </row>
    <row r="10" spans="2:22" x14ac:dyDescent="0.35">
      <c r="B10" s="29" t="s">
        <v>48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4</v>
      </c>
      <c r="I10" s="29">
        <v>9</v>
      </c>
      <c r="J10" s="29">
        <v>7</v>
      </c>
      <c r="K10" s="29">
        <f t="shared" si="1"/>
        <v>20</v>
      </c>
      <c r="L10" s="36">
        <f t="shared" si="2"/>
        <v>0</v>
      </c>
      <c r="M10" s="31">
        <f t="shared" si="3"/>
        <v>0</v>
      </c>
      <c r="N10" s="31">
        <f t="shared" si="4"/>
        <v>0</v>
      </c>
      <c r="O10" s="31">
        <f t="shared" si="5"/>
        <v>0</v>
      </c>
      <c r="P10" s="31">
        <f t="shared" si="6"/>
        <v>0</v>
      </c>
      <c r="Q10" s="31">
        <f t="shared" si="7"/>
        <v>0</v>
      </c>
      <c r="R10" s="31">
        <f t="shared" si="8"/>
        <v>20</v>
      </c>
      <c r="S10" s="31">
        <f t="shared" si="9"/>
        <v>45</v>
      </c>
      <c r="T10" s="31">
        <f t="shared" si="10"/>
        <v>35</v>
      </c>
      <c r="U10" s="31">
        <f t="shared" si="11"/>
        <v>100</v>
      </c>
      <c r="V10" s="37">
        <f t="shared" si="12"/>
        <v>0</v>
      </c>
    </row>
    <row r="11" spans="2:22" x14ac:dyDescent="0.35">
      <c r="B11" s="29" t="s">
        <v>49</v>
      </c>
      <c r="C11" s="29">
        <v>0</v>
      </c>
      <c r="D11" s="29">
        <v>0</v>
      </c>
      <c r="E11" s="29">
        <v>0</v>
      </c>
      <c r="F11" s="29">
        <v>0</v>
      </c>
      <c r="G11" s="29">
        <v>13</v>
      </c>
      <c r="H11" s="29">
        <v>10</v>
      </c>
      <c r="I11" s="29">
        <v>13</v>
      </c>
      <c r="J11" s="29">
        <v>21</v>
      </c>
      <c r="K11" s="29">
        <f t="shared" si="1"/>
        <v>57</v>
      </c>
      <c r="L11" s="36">
        <f t="shared" si="2"/>
        <v>13</v>
      </c>
      <c r="M11" s="31">
        <f t="shared" si="3"/>
        <v>0</v>
      </c>
      <c r="N11" s="31">
        <f t="shared" si="4"/>
        <v>0</v>
      </c>
      <c r="O11" s="31">
        <f t="shared" si="5"/>
        <v>0</v>
      </c>
      <c r="P11" s="31">
        <f t="shared" si="6"/>
        <v>0</v>
      </c>
      <c r="Q11" s="31">
        <f t="shared" si="7"/>
        <v>22.807017543859647</v>
      </c>
      <c r="R11" s="31">
        <f t="shared" si="8"/>
        <v>17.543859649122805</v>
      </c>
      <c r="S11" s="31">
        <f t="shared" si="9"/>
        <v>22.807017543859647</v>
      </c>
      <c r="T11" s="31">
        <f t="shared" si="10"/>
        <v>36.84210526315789</v>
      </c>
      <c r="U11" s="31">
        <f t="shared" si="11"/>
        <v>100</v>
      </c>
      <c r="V11" s="37">
        <f t="shared" si="12"/>
        <v>22.807017543859647</v>
      </c>
    </row>
    <row r="12" spans="2:22" x14ac:dyDescent="0.35">
      <c r="B12" s="29" t="s">
        <v>10</v>
      </c>
      <c r="C12" s="29">
        <v>0</v>
      </c>
      <c r="D12" s="29">
        <v>0</v>
      </c>
      <c r="E12" s="29">
        <v>0</v>
      </c>
      <c r="F12" s="29">
        <v>0</v>
      </c>
      <c r="G12" s="29">
        <v>3</v>
      </c>
      <c r="H12" s="29">
        <v>0</v>
      </c>
      <c r="I12" s="29">
        <v>0</v>
      </c>
      <c r="J12" s="29">
        <v>4</v>
      </c>
      <c r="K12" s="29">
        <f t="shared" si="1"/>
        <v>7</v>
      </c>
      <c r="L12" s="36">
        <f t="shared" si="2"/>
        <v>3</v>
      </c>
      <c r="M12" s="31">
        <f t="shared" si="3"/>
        <v>0</v>
      </c>
      <c r="N12" s="31">
        <f t="shared" si="4"/>
        <v>0</v>
      </c>
      <c r="O12" s="31">
        <f t="shared" si="5"/>
        <v>0</v>
      </c>
      <c r="P12" s="31">
        <f t="shared" si="6"/>
        <v>0</v>
      </c>
      <c r="Q12" s="31">
        <f t="shared" si="7"/>
        <v>42.857142857142854</v>
      </c>
      <c r="R12" s="31">
        <f t="shared" si="8"/>
        <v>0</v>
      </c>
      <c r="S12" s="31">
        <f t="shared" si="9"/>
        <v>0</v>
      </c>
      <c r="T12" s="31">
        <f t="shared" si="10"/>
        <v>57.142857142857139</v>
      </c>
      <c r="U12" s="31">
        <f t="shared" si="11"/>
        <v>100</v>
      </c>
      <c r="V12" s="37">
        <f t="shared" si="12"/>
        <v>42.857142857142854</v>
      </c>
    </row>
    <row r="13" spans="2:22" x14ac:dyDescent="0.35">
      <c r="B13" s="29" t="s">
        <v>41</v>
      </c>
      <c r="C13" s="29">
        <v>0</v>
      </c>
      <c r="D13" s="29">
        <v>0</v>
      </c>
      <c r="E13" s="29">
        <v>0</v>
      </c>
      <c r="F13" s="29">
        <v>0</v>
      </c>
      <c r="G13" s="29">
        <v>4</v>
      </c>
      <c r="H13" s="29">
        <v>0</v>
      </c>
      <c r="I13" s="29">
        <v>0</v>
      </c>
      <c r="J13" s="29">
        <v>4</v>
      </c>
      <c r="K13" s="29">
        <f t="shared" si="1"/>
        <v>8</v>
      </c>
      <c r="L13" s="36">
        <f t="shared" si="2"/>
        <v>4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1">
        <f t="shared" si="7"/>
        <v>50</v>
      </c>
      <c r="R13" s="31">
        <f t="shared" si="8"/>
        <v>0</v>
      </c>
      <c r="S13" s="31">
        <f t="shared" si="9"/>
        <v>0</v>
      </c>
      <c r="T13" s="31">
        <f t="shared" si="10"/>
        <v>50</v>
      </c>
      <c r="U13" s="31">
        <f t="shared" si="11"/>
        <v>100</v>
      </c>
      <c r="V13" s="37">
        <f t="shared" si="12"/>
        <v>50</v>
      </c>
    </row>
    <row r="14" spans="2:22" x14ac:dyDescent="0.35">
      <c r="B14" s="29" t="s">
        <v>11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5</v>
      </c>
      <c r="K14" s="29">
        <f t="shared" si="1"/>
        <v>5</v>
      </c>
      <c r="L14" s="36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1">
        <f t="shared" si="7"/>
        <v>0</v>
      </c>
      <c r="R14" s="31">
        <f t="shared" si="8"/>
        <v>0</v>
      </c>
      <c r="S14" s="31">
        <f t="shared" si="9"/>
        <v>0</v>
      </c>
      <c r="T14" s="31">
        <f t="shared" si="10"/>
        <v>100</v>
      </c>
      <c r="U14" s="31">
        <f t="shared" si="11"/>
        <v>100</v>
      </c>
      <c r="V14" s="37">
        <f t="shared" si="12"/>
        <v>0</v>
      </c>
    </row>
    <row r="15" spans="2:22" x14ac:dyDescent="0.35">
      <c r="B15" s="29" t="s">
        <v>12</v>
      </c>
      <c r="C15" s="29">
        <v>0</v>
      </c>
      <c r="D15" s="29">
        <v>5</v>
      </c>
      <c r="E15" s="29">
        <v>0</v>
      </c>
      <c r="F15" s="29">
        <v>7</v>
      </c>
      <c r="G15" s="29">
        <v>3</v>
      </c>
      <c r="H15" s="29">
        <v>11</v>
      </c>
      <c r="I15" s="29">
        <v>38</v>
      </c>
      <c r="J15" s="29">
        <v>44</v>
      </c>
      <c r="K15" s="29">
        <f t="shared" si="1"/>
        <v>108</v>
      </c>
      <c r="L15" s="36">
        <f t="shared" si="2"/>
        <v>15</v>
      </c>
      <c r="M15" s="31">
        <f t="shared" si="3"/>
        <v>0</v>
      </c>
      <c r="N15" s="31">
        <f t="shared" si="4"/>
        <v>4.6296296296296298</v>
      </c>
      <c r="O15" s="31">
        <f t="shared" si="5"/>
        <v>0</v>
      </c>
      <c r="P15" s="31">
        <f t="shared" si="6"/>
        <v>6.481481481481481</v>
      </c>
      <c r="Q15" s="31">
        <f t="shared" si="7"/>
        <v>2.7777777777777777</v>
      </c>
      <c r="R15" s="31">
        <f t="shared" si="8"/>
        <v>10.185185185185185</v>
      </c>
      <c r="S15" s="31">
        <f t="shared" si="9"/>
        <v>35.185185185185183</v>
      </c>
      <c r="T15" s="31">
        <f t="shared" si="10"/>
        <v>40.74074074074074</v>
      </c>
      <c r="U15" s="31">
        <f t="shared" si="11"/>
        <v>100</v>
      </c>
      <c r="V15" s="37">
        <f t="shared" si="12"/>
        <v>13.888888888888889</v>
      </c>
    </row>
    <row r="16" spans="2:22" x14ac:dyDescent="0.35">
      <c r="B16" s="29" t="s">
        <v>50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5</v>
      </c>
      <c r="K16" s="29">
        <f t="shared" si="1"/>
        <v>5</v>
      </c>
      <c r="L16" s="36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1">
        <f t="shared" si="7"/>
        <v>0</v>
      </c>
      <c r="R16" s="31">
        <f t="shared" si="8"/>
        <v>0</v>
      </c>
      <c r="S16" s="31">
        <f t="shared" si="9"/>
        <v>0</v>
      </c>
      <c r="T16" s="31">
        <f t="shared" si="10"/>
        <v>100</v>
      </c>
      <c r="U16" s="31">
        <f t="shared" si="11"/>
        <v>100</v>
      </c>
      <c r="V16" s="37">
        <f t="shared" si="12"/>
        <v>0</v>
      </c>
    </row>
    <row r="17" spans="2:22" x14ac:dyDescent="0.35">
      <c r="B17" s="29" t="s">
        <v>51</v>
      </c>
      <c r="C17" s="29">
        <v>0</v>
      </c>
      <c r="D17" s="29">
        <v>0</v>
      </c>
      <c r="E17" s="29">
        <v>0</v>
      </c>
      <c r="F17" s="29">
        <v>0</v>
      </c>
      <c r="G17" s="29">
        <v>9</v>
      </c>
      <c r="H17" s="29">
        <v>13</v>
      </c>
      <c r="I17" s="29">
        <v>31</v>
      </c>
      <c r="J17" s="29">
        <v>25</v>
      </c>
      <c r="K17" s="29">
        <f t="shared" si="1"/>
        <v>78</v>
      </c>
      <c r="L17" s="36">
        <f t="shared" si="2"/>
        <v>9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1">
        <f t="shared" si="7"/>
        <v>11.538461538461538</v>
      </c>
      <c r="R17" s="31">
        <f t="shared" si="8"/>
        <v>16.666666666666664</v>
      </c>
      <c r="S17" s="31">
        <f t="shared" si="9"/>
        <v>39.743589743589745</v>
      </c>
      <c r="T17" s="31">
        <f t="shared" si="10"/>
        <v>32.051282051282051</v>
      </c>
      <c r="U17" s="31">
        <f t="shared" si="11"/>
        <v>100</v>
      </c>
      <c r="V17" s="37">
        <f t="shared" si="12"/>
        <v>11.538461538461538</v>
      </c>
    </row>
    <row r="18" spans="2:22" x14ac:dyDescent="0.35">
      <c r="B18" s="29" t="s">
        <v>52</v>
      </c>
      <c r="C18" s="29">
        <v>0</v>
      </c>
      <c r="D18" s="29">
        <v>0</v>
      </c>
      <c r="E18" s="29">
        <v>0</v>
      </c>
      <c r="F18" s="29">
        <v>0</v>
      </c>
      <c r="G18" s="29">
        <v>9</v>
      </c>
      <c r="H18" s="29">
        <v>27</v>
      </c>
      <c r="I18" s="29">
        <v>28</v>
      </c>
      <c r="J18" s="29">
        <v>62</v>
      </c>
      <c r="K18" s="29">
        <f t="shared" si="1"/>
        <v>126</v>
      </c>
      <c r="L18" s="36">
        <f t="shared" si="2"/>
        <v>9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1">
        <f t="shared" si="7"/>
        <v>7.1428571428571423</v>
      </c>
      <c r="R18" s="31">
        <f t="shared" si="8"/>
        <v>21.428571428571427</v>
      </c>
      <c r="S18" s="31">
        <f t="shared" si="9"/>
        <v>22.222222222222221</v>
      </c>
      <c r="T18" s="31">
        <f t="shared" si="10"/>
        <v>49.206349206349202</v>
      </c>
      <c r="U18" s="31">
        <f t="shared" si="11"/>
        <v>100</v>
      </c>
      <c r="V18" s="37">
        <f t="shared" si="12"/>
        <v>7.1428571428571423</v>
      </c>
    </row>
    <row r="19" spans="2:22" x14ac:dyDescent="0.35">
      <c r="B19" s="29" t="s">
        <v>13</v>
      </c>
      <c r="C19" s="29">
        <v>3</v>
      </c>
      <c r="D19" s="29">
        <v>0</v>
      </c>
      <c r="E19" s="29">
        <v>7</v>
      </c>
      <c r="F19" s="29">
        <v>15</v>
      </c>
      <c r="G19" s="29">
        <v>35</v>
      </c>
      <c r="H19" s="29">
        <v>61</v>
      </c>
      <c r="I19" s="29">
        <v>129</v>
      </c>
      <c r="J19" s="29">
        <v>158</v>
      </c>
      <c r="K19" s="29">
        <f t="shared" si="1"/>
        <v>408</v>
      </c>
      <c r="L19" s="36">
        <f t="shared" si="2"/>
        <v>60</v>
      </c>
      <c r="M19" s="31">
        <f t="shared" si="3"/>
        <v>0.73529411764705876</v>
      </c>
      <c r="N19" s="31">
        <f t="shared" si="4"/>
        <v>0</v>
      </c>
      <c r="O19" s="31">
        <f t="shared" si="5"/>
        <v>1.715686274509804</v>
      </c>
      <c r="P19" s="31">
        <f t="shared" si="6"/>
        <v>3.6764705882352944</v>
      </c>
      <c r="Q19" s="31">
        <f t="shared" si="7"/>
        <v>8.5784313725490193</v>
      </c>
      <c r="R19" s="31">
        <f t="shared" si="8"/>
        <v>14.950980392156863</v>
      </c>
      <c r="S19" s="31">
        <f t="shared" si="9"/>
        <v>31.617647058823529</v>
      </c>
      <c r="T19" s="31">
        <f t="shared" si="10"/>
        <v>38.725490196078432</v>
      </c>
      <c r="U19" s="31">
        <f t="shared" si="11"/>
        <v>100</v>
      </c>
      <c r="V19" s="37">
        <f t="shared" si="12"/>
        <v>14.705882352941178</v>
      </c>
    </row>
    <row r="20" spans="2:22" x14ac:dyDescent="0.35">
      <c r="B20" s="29" t="s">
        <v>53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4</v>
      </c>
      <c r="I20" s="29">
        <v>5</v>
      </c>
      <c r="J20" s="29">
        <v>6</v>
      </c>
      <c r="K20" s="29">
        <f t="shared" si="1"/>
        <v>15</v>
      </c>
      <c r="L20" s="36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1">
        <f t="shared" si="7"/>
        <v>0</v>
      </c>
      <c r="R20" s="31">
        <f t="shared" si="8"/>
        <v>26.666666666666668</v>
      </c>
      <c r="S20" s="31">
        <f t="shared" si="9"/>
        <v>33.333333333333329</v>
      </c>
      <c r="T20" s="31">
        <f t="shared" si="10"/>
        <v>40</v>
      </c>
      <c r="U20" s="31">
        <f t="shared" si="11"/>
        <v>100</v>
      </c>
      <c r="V20" s="37">
        <f t="shared" si="12"/>
        <v>0</v>
      </c>
    </row>
    <row r="21" spans="2:22" x14ac:dyDescent="0.35">
      <c r="B21" s="29" t="s">
        <v>54</v>
      </c>
      <c r="C21" s="29">
        <v>0</v>
      </c>
      <c r="D21" s="29">
        <v>0</v>
      </c>
      <c r="E21" s="29">
        <v>0</v>
      </c>
      <c r="F21" s="29">
        <v>0</v>
      </c>
      <c r="G21" s="29">
        <v>3</v>
      </c>
      <c r="H21" s="29">
        <v>7</v>
      </c>
      <c r="I21" s="29">
        <v>6</v>
      </c>
      <c r="J21" s="29">
        <v>10</v>
      </c>
      <c r="K21" s="29">
        <f t="shared" si="1"/>
        <v>26</v>
      </c>
      <c r="L21" s="36">
        <f t="shared" si="2"/>
        <v>3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1">
        <f t="shared" si="7"/>
        <v>11.538461538461538</v>
      </c>
      <c r="R21" s="31">
        <f t="shared" si="8"/>
        <v>26.923076923076923</v>
      </c>
      <c r="S21" s="31">
        <f t="shared" si="9"/>
        <v>23.076923076923077</v>
      </c>
      <c r="T21" s="31">
        <f t="shared" si="10"/>
        <v>38.461538461538467</v>
      </c>
      <c r="U21" s="31">
        <f t="shared" si="11"/>
        <v>100</v>
      </c>
      <c r="V21" s="37">
        <f t="shared" si="12"/>
        <v>11.538461538461538</v>
      </c>
    </row>
    <row r="22" spans="2:22" x14ac:dyDescent="0.35">
      <c r="B22" s="29" t="s">
        <v>55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4</v>
      </c>
      <c r="J22" s="29">
        <v>10</v>
      </c>
      <c r="K22" s="29">
        <f t="shared" si="1"/>
        <v>14</v>
      </c>
      <c r="L22" s="36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1">
        <f t="shared" si="7"/>
        <v>0</v>
      </c>
      <c r="R22" s="31">
        <f t="shared" si="8"/>
        <v>0</v>
      </c>
      <c r="S22" s="31">
        <f t="shared" si="9"/>
        <v>28.571428571428569</v>
      </c>
      <c r="T22" s="31">
        <f t="shared" si="10"/>
        <v>71.428571428571431</v>
      </c>
      <c r="U22" s="31">
        <f t="shared" si="11"/>
        <v>100</v>
      </c>
      <c r="V22" s="37">
        <f t="shared" si="12"/>
        <v>0</v>
      </c>
    </row>
    <row r="23" spans="2:22" x14ac:dyDescent="0.35">
      <c r="B23" s="29" t="s">
        <v>14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5</v>
      </c>
      <c r="I23" s="29">
        <v>13</v>
      </c>
      <c r="J23" s="29">
        <v>19</v>
      </c>
      <c r="K23" s="29">
        <f t="shared" si="1"/>
        <v>37</v>
      </c>
      <c r="L23" s="36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1">
        <f t="shared" si="7"/>
        <v>0</v>
      </c>
      <c r="R23" s="31">
        <f t="shared" si="8"/>
        <v>13.513513513513514</v>
      </c>
      <c r="S23" s="31">
        <f t="shared" si="9"/>
        <v>35.135135135135137</v>
      </c>
      <c r="T23" s="31">
        <f t="shared" si="10"/>
        <v>51.351351351351347</v>
      </c>
      <c r="U23" s="31">
        <f t="shared" si="11"/>
        <v>100</v>
      </c>
      <c r="V23" s="37">
        <f t="shared" si="12"/>
        <v>0</v>
      </c>
    </row>
    <row r="24" spans="2:22" x14ac:dyDescent="0.35">
      <c r="B24" s="29" t="s">
        <v>56</v>
      </c>
      <c r="C24" s="29">
        <v>0</v>
      </c>
      <c r="D24" s="29">
        <v>0</v>
      </c>
      <c r="E24" s="29">
        <v>0</v>
      </c>
      <c r="F24" s="29">
        <v>0</v>
      </c>
      <c r="G24" s="29">
        <v>6</v>
      </c>
      <c r="H24" s="29">
        <v>10</v>
      </c>
      <c r="I24" s="29">
        <v>13</v>
      </c>
      <c r="J24" s="29">
        <v>26</v>
      </c>
      <c r="K24" s="29">
        <f t="shared" si="1"/>
        <v>55</v>
      </c>
      <c r="L24" s="36">
        <f t="shared" si="2"/>
        <v>6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1">
        <f t="shared" si="7"/>
        <v>10.909090909090908</v>
      </c>
      <c r="R24" s="31">
        <f t="shared" si="8"/>
        <v>18.181818181818183</v>
      </c>
      <c r="S24" s="31">
        <f t="shared" si="9"/>
        <v>23.636363636363637</v>
      </c>
      <c r="T24" s="31">
        <f t="shared" si="10"/>
        <v>47.272727272727273</v>
      </c>
      <c r="U24" s="31">
        <f t="shared" si="11"/>
        <v>100</v>
      </c>
      <c r="V24" s="37">
        <f t="shared" si="12"/>
        <v>10.909090909090908</v>
      </c>
    </row>
    <row r="25" spans="2:22" x14ac:dyDescent="0.35">
      <c r="B25" s="29" t="s">
        <v>15</v>
      </c>
      <c r="C25" s="29">
        <v>0</v>
      </c>
      <c r="D25" s="29">
        <v>3</v>
      </c>
      <c r="E25" s="29">
        <v>0</v>
      </c>
      <c r="F25" s="29">
        <v>4</v>
      </c>
      <c r="G25" s="29">
        <v>6</v>
      </c>
      <c r="H25" s="29">
        <v>17</v>
      </c>
      <c r="I25" s="29">
        <v>29</v>
      </c>
      <c r="J25" s="29">
        <v>30</v>
      </c>
      <c r="K25" s="29">
        <f t="shared" si="1"/>
        <v>89</v>
      </c>
      <c r="L25" s="36">
        <f t="shared" si="2"/>
        <v>13</v>
      </c>
      <c r="M25" s="31">
        <f t="shared" si="3"/>
        <v>0</v>
      </c>
      <c r="N25" s="31">
        <f t="shared" si="4"/>
        <v>3.3707865168539324</v>
      </c>
      <c r="O25" s="31">
        <f t="shared" si="5"/>
        <v>0</v>
      </c>
      <c r="P25" s="31">
        <f t="shared" si="6"/>
        <v>4.4943820224719104</v>
      </c>
      <c r="Q25" s="31">
        <f t="shared" si="7"/>
        <v>6.7415730337078648</v>
      </c>
      <c r="R25" s="31">
        <f t="shared" si="8"/>
        <v>19.101123595505616</v>
      </c>
      <c r="S25" s="31">
        <f t="shared" si="9"/>
        <v>32.584269662921351</v>
      </c>
      <c r="T25" s="31">
        <f t="shared" si="10"/>
        <v>33.707865168539328</v>
      </c>
      <c r="U25" s="31">
        <f t="shared" si="11"/>
        <v>100</v>
      </c>
      <c r="V25" s="37">
        <f t="shared" si="12"/>
        <v>14.606741573033709</v>
      </c>
    </row>
    <row r="26" spans="2:22" x14ac:dyDescent="0.35">
      <c r="B26" s="29" t="s">
        <v>57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4</v>
      </c>
      <c r="I26" s="29">
        <v>8</v>
      </c>
      <c r="J26" s="29">
        <v>8</v>
      </c>
      <c r="K26" s="29">
        <f t="shared" si="1"/>
        <v>20</v>
      </c>
      <c r="L26" s="36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1">
        <f t="shared" si="7"/>
        <v>0</v>
      </c>
      <c r="R26" s="31">
        <f t="shared" si="8"/>
        <v>20</v>
      </c>
      <c r="S26" s="31">
        <f t="shared" si="9"/>
        <v>40</v>
      </c>
      <c r="T26" s="31">
        <f t="shared" si="10"/>
        <v>40</v>
      </c>
      <c r="U26" s="31">
        <f t="shared" si="11"/>
        <v>100</v>
      </c>
      <c r="V26" s="37">
        <f t="shared" si="12"/>
        <v>0</v>
      </c>
    </row>
    <row r="27" spans="2:22" x14ac:dyDescent="0.35">
      <c r="B27" s="29" t="s">
        <v>16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3</v>
      </c>
      <c r="I27" s="29">
        <v>3</v>
      </c>
      <c r="J27" s="29">
        <v>23</v>
      </c>
      <c r="K27" s="29">
        <f t="shared" si="1"/>
        <v>29</v>
      </c>
      <c r="L27" s="36">
        <f t="shared" si="2"/>
        <v>0</v>
      </c>
      <c r="M27" s="31">
        <f t="shared" si="3"/>
        <v>0</v>
      </c>
      <c r="N27" s="31">
        <f t="shared" si="4"/>
        <v>0</v>
      </c>
      <c r="O27" s="31">
        <f t="shared" si="5"/>
        <v>0</v>
      </c>
      <c r="P27" s="31">
        <f t="shared" si="6"/>
        <v>0</v>
      </c>
      <c r="Q27" s="31">
        <f t="shared" si="7"/>
        <v>0</v>
      </c>
      <c r="R27" s="31">
        <f t="shared" si="8"/>
        <v>10.344827586206897</v>
      </c>
      <c r="S27" s="31">
        <f t="shared" si="9"/>
        <v>10.344827586206897</v>
      </c>
      <c r="T27" s="31">
        <f t="shared" si="10"/>
        <v>79.310344827586206</v>
      </c>
      <c r="U27" s="31">
        <f t="shared" si="11"/>
        <v>100</v>
      </c>
      <c r="V27" s="37">
        <f t="shared" si="12"/>
        <v>0</v>
      </c>
    </row>
    <row r="28" spans="2:22" x14ac:dyDescent="0.35">
      <c r="B28" s="29" t="s">
        <v>58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4</v>
      </c>
      <c r="I28" s="29">
        <v>8</v>
      </c>
      <c r="J28" s="29">
        <v>19</v>
      </c>
      <c r="K28" s="29">
        <f t="shared" si="1"/>
        <v>31</v>
      </c>
      <c r="L28" s="36">
        <f t="shared" si="2"/>
        <v>0</v>
      </c>
      <c r="M28" s="31">
        <f t="shared" si="3"/>
        <v>0</v>
      </c>
      <c r="N28" s="31">
        <f t="shared" si="4"/>
        <v>0</v>
      </c>
      <c r="O28" s="31">
        <f t="shared" si="5"/>
        <v>0</v>
      </c>
      <c r="P28" s="31">
        <f t="shared" si="6"/>
        <v>0</v>
      </c>
      <c r="Q28" s="31">
        <f t="shared" si="7"/>
        <v>0</v>
      </c>
      <c r="R28" s="31">
        <f t="shared" si="8"/>
        <v>12.903225806451612</v>
      </c>
      <c r="S28" s="31">
        <f t="shared" si="9"/>
        <v>25.806451612903224</v>
      </c>
      <c r="T28" s="31">
        <f t="shared" si="10"/>
        <v>61.29032258064516</v>
      </c>
      <c r="U28" s="31">
        <f t="shared" si="11"/>
        <v>100</v>
      </c>
      <c r="V28" s="37">
        <f t="shared" si="12"/>
        <v>0</v>
      </c>
    </row>
    <row r="29" spans="2:22" x14ac:dyDescent="0.35">
      <c r="B29" s="29" t="s">
        <v>59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6</v>
      </c>
      <c r="I29" s="29">
        <v>0</v>
      </c>
      <c r="J29" s="29">
        <v>3</v>
      </c>
      <c r="K29" s="29">
        <f t="shared" si="1"/>
        <v>9</v>
      </c>
      <c r="L29" s="36">
        <f t="shared" si="2"/>
        <v>0</v>
      </c>
      <c r="M29" s="31">
        <f t="shared" si="3"/>
        <v>0</v>
      </c>
      <c r="N29" s="31">
        <f t="shared" si="4"/>
        <v>0</v>
      </c>
      <c r="O29" s="31">
        <f t="shared" si="5"/>
        <v>0</v>
      </c>
      <c r="P29" s="31">
        <f t="shared" si="6"/>
        <v>0</v>
      </c>
      <c r="Q29" s="31">
        <f t="shared" si="7"/>
        <v>0</v>
      </c>
      <c r="R29" s="31">
        <f t="shared" si="8"/>
        <v>66.666666666666657</v>
      </c>
      <c r="S29" s="31">
        <f t="shared" si="9"/>
        <v>0</v>
      </c>
      <c r="T29" s="31">
        <f t="shared" si="10"/>
        <v>33.333333333333329</v>
      </c>
      <c r="U29" s="31">
        <f t="shared" si="11"/>
        <v>100</v>
      </c>
      <c r="V29" s="37">
        <f t="shared" si="12"/>
        <v>0</v>
      </c>
    </row>
    <row r="30" spans="2:22" x14ac:dyDescent="0.35">
      <c r="B30" s="29" t="s">
        <v>17</v>
      </c>
      <c r="C30" s="29">
        <v>0</v>
      </c>
      <c r="D30" s="29">
        <v>0</v>
      </c>
      <c r="E30" s="29">
        <v>4</v>
      </c>
      <c r="F30" s="29">
        <v>10</v>
      </c>
      <c r="G30" s="29">
        <v>10</v>
      </c>
      <c r="H30" s="29">
        <v>30</v>
      </c>
      <c r="I30" s="29">
        <v>41</v>
      </c>
      <c r="J30" s="29">
        <v>71</v>
      </c>
      <c r="K30" s="29">
        <f t="shared" si="1"/>
        <v>166</v>
      </c>
      <c r="L30" s="36">
        <f t="shared" si="2"/>
        <v>24</v>
      </c>
      <c r="M30" s="31">
        <f t="shared" si="3"/>
        <v>0</v>
      </c>
      <c r="N30" s="31">
        <f t="shared" si="4"/>
        <v>0</v>
      </c>
      <c r="O30" s="31">
        <f t="shared" si="5"/>
        <v>2.4096385542168677</v>
      </c>
      <c r="P30" s="31">
        <f t="shared" si="6"/>
        <v>6.024096385542169</v>
      </c>
      <c r="Q30" s="31">
        <f t="shared" si="7"/>
        <v>6.024096385542169</v>
      </c>
      <c r="R30" s="31">
        <f t="shared" si="8"/>
        <v>18.072289156626507</v>
      </c>
      <c r="S30" s="31">
        <f t="shared" si="9"/>
        <v>24.69879518072289</v>
      </c>
      <c r="T30" s="31">
        <f t="shared" si="10"/>
        <v>42.771084337349393</v>
      </c>
      <c r="U30" s="31">
        <f t="shared" si="11"/>
        <v>100</v>
      </c>
      <c r="V30" s="37">
        <f t="shared" si="12"/>
        <v>14.457831325301205</v>
      </c>
    </row>
    <row r="31" spans="2:22" x14ac:dyDescent="0.35">
      <c r="B31" s="30" t="s">
        <v>18</v>
      </c>
      <c r="C31" s="30">
        <v>3</v>
      </c>
      <c r="D31" s="30">
        <v>0</v>
      </c>
      <c r="E31" s="30">
        <v>3</v>
      </c>
      <c r="F31" s="30">
        <v>3</v>
      </c>
      <c r="G31" s="30">
        <v>19</v>
      </c>
      <c r="H31" s="30">
        <v>24</v>
      </c>
      <c r="I31" s="30">
        <v>34</v>
      </c>
      <c r="J31" s="30">
        <v>63</v>
      </c>
      <c r="K31" s="29">
        <f t="shared" si="1"/>
        <v>149</v>
      </c>
      <c r="L31" s="26">
        <f t="shared" si="2"/>
        <v>28</v>
      </c>
      <c r="M31" s="31">
        <f t="shared" si="3"/>
        <v>2.0134228187919461</v>
      </c>
      <c r="N31" s="31">
        <f t="shared" si="4"/>
        <v>0</v>
      </c>
      <c r="O31" s="31">
        <f t="shared" si="5"/>
        <v>2.0134228187919461</v>
      </c>
      <c r="P31" s="31">
        <f t="shared" si="6"/>
        <v>2.0134228187919461</v>
      </c>
      <c r="Q31" s="31">
        <f t="shared" si="7"/>
        <v>12.751677852348994</v>
      </c>
      <c r="R31" s="31">
        <f t="shared" si="8"/>
        <v>16.107382550335569</v>
      </c>
      <c r="S31" s="31">
        <f t="shared" si="9"/>
        <v>22.818791946308725</v>
      </c>
      <c r="T31" s="31">
        <f t="shared" si="10"/>
        <v>42.281879194630875</v>
      </c>
      <c r="U31" s="31">
        <f t="shared" si="11"/>
        <v>100</v>
      </c>
      <c r="V31" s="32">
        <f t="shared" si="12"/>
        <v>18.791946308724832</v>
      </c>
    </row>
    <row r="32" spans="2:22" x14ac:dyDescent="0.35">
      <c r="B32" s="29" t="s">
        <v>19</v>
      </c>
      <c r="C32" s="29">
        <v>0</v>
      </c>
      <c r="D32" s="29">
        <v>0</v>
      </c>
      <c r="E32" s="29">
        <v>7</v>
      </c>
      <c r="F32" s="29">
        <v>8</v>
      </c>
      <c r="G32" s="29">
        <v>14</v>
      </c>
      <c r="H32" s="29">
        <v>23</v>
      </c>
      <c r="I32" s="29">
        <v>46</v>
      </c>
      <c r="J32" s="29">
        <v>81</v>
      </c>
      <c r="K32" s="29">
        <f t="shared" si="1"/>
        <v>179</v>
      </c>
      <c r="L32" s="36">
        <f t="shared" si="2"/>
        <v>29</v>
      </c>
      <c r="M32" s="31">
        <f t="shared" si="3"/>
        <v>0</v>
      </c>
      <c r="N32" s="31">
        <f t="shared" si="4"/>
        <v>0</v>
      </c>
      <c r="O32" s="31">
        <f t="shared" si="5"/>
        <v>3.9106145251396649</v>
      </c>
      <c r="P32" s="31">
        <f t="shared" si="6"/>
        <v>4.4692737430167595</v>
      </c>
      <c r="Q32" s="31">
        <f t="shared" si="7"/>
        <v>7.8212290502793298</v>
      </c>
      <c r="R32" s="31">
        <f t="shared" si="8"/>
        <v>12.849162011173185</v>
      </c>
      <c r="S32" s="31">
        <f t="shared" si="9"/>
        <v>25.69832402234637</v>
      </c>
      <c r="T32" s="31">
        <f t="shared" si="10"/>
        <v>45.251396648044697</v>
      </c>
      <c r="U32" s="31">
        <f t="shared" si="11"/>
        <v>100</v>
      </c>
      <c r="V32" s="37">
        <f t="shared" si="12"/>
        <v>16.201117318435756</v>
      </c>
    </row>
    <row r="33" spans="2:22" x14ac:dyDescent="0.35">
      <c r="B33" s="29" t="s">
        <v>20</v>
      </c>
      <c r="C33" s="29">
        <v>0</v>
      </c>
      <c r="D33" s="29">
        <v>0</v>
      </c>
      <c r="E33" s="29">
        <v>4</v>
      </c>
      <c r="F33" s="29">
        <v>6</v>
      </c>
      <c r="G33" s="29">
        <v>13</v>
      </c>
      <c r="H33" s="29">
        <v>17</v>
      </c>
      <c r="I33" s="29">
        <v>23</v>
      </c>
      <c r="J33" s="29">
        <v>38</v>
      </c>
      <c r="K33" s="29">
        <f t="shared" si="1"/>
        <v>101</v>
      </c>
      <c r="L33" s="36">
        <f t="shared" si="2"/>
        <v>23</v>
      </c>
      <c r="M33" s="31">
        <f t="shared" si="3"/>
        <v>0</v>
      </c>
      <c r="N33" s="31">
        <f t="shared" si="4"/>
        <v>0</v>
      </c>
      <c r="O33" s="31">
        <f t="shared" si="5"/>
        <v>3.9603960396039604</v>
      </c>
      <c r="P33" s="31">
        <f t="shared" si="6"/>
        <v>5.9405940594059405</v>
      </c>
      <c r="Q33" s="31">
        <f t="shared" si="7"/>
        <v>12.871287128712872</v>
      </c>
      <c r="R33" s="31">
        <f t="shared" si="8"/>
        <v>16.831683168316832</v>
      </c>
      <c r="S33" s="31">
        <f t="shared" si="9"/>
        <v>22.772277227722775</v>
      </c>
      <c r="T33" s="31">
        <f t="shared" si="10"/>
        <v>37.623762376237622</v>
      </c>
      <c r="U33" s="31">
        <f t="shared" si="11"/>
        <v>100</v>
      </c>
      <c r="V33" s="37">
        <f t="shared" si="12"/>
        <v>22.772277227722775</v>
      </c>
    </row>
    <row r="34" spans="2:22" x14ac:dyDescent="0.35">
      <c r="B34" s="29" t="s">
        <v>60</v>
      </c>
      <c r="C34" s="29">
        <v>0</v>
      </c>
      <c r="D34" s="29">
        <v>0</v>
      </c>
      <c r="E34" s="29">
        <v>0</v>
      </c>
      <c r="F34" s="29">
        <v>0</v>
      </c>
      <c r="G34" s="29">
        <v>4</v>
      </c>
      <c r="H34" s="29">
        <v>0</v>
      </c>
      <c r="I34" s="29">
        <v>5</v>
      </c>
      <c r="J34" s="29">
        <v>0</v>
      </c>
      <c r="K34" s="29">
        <f t="shared" si="1"/>
        <v>9</v>
      </c>
      <c r="L34" s="36">
        <f t="shared" si="2"/>
        <v>4</v>
      </c>
      <c r="M34" s="31">
        <f t="shared" si="3"/>
        <v>0</v>
      </c>
      <c r="N34" s="31">
        <f t="shared" si="4"/>
        <v>0</v>
      </c>
      <c r="O34" s="31">
        <f t="shared" si="5"/>
        <v>0</v>
      </c>
      <c r="P34" s="31">
        <f t="shared" si="6"/>
        <v>0</v>
      </c>
      <c r="Q34" s="31">
        <f t="shared" si="7"/>
        <v>44.444444444444443</v>
      </c>
      <c r="R34" s="31">
        <f t="shared" si="8"/>
        <v>0</v>
      </c>
      <c r="S34" s="31">
        <f t="shared" si="9"/>
        <v>55.555555555555557</v>
      </c>
      <c r="T34" s="31">
        <f t="shared" si="10"/>
        <v>0</v>
      </c>
      <c r="U34" s="31">
        <f t="shared" si="11"/>
        <v>100</v>
      </c>
      <c r="V34" s="37">
        <f t="shared" si="12"/>
        <v>44.444444444444443</v>
      </c>
    </row>
    <row r="35" spans="2:22" x14ac:dyDescent="0.35">
      <c r="B35" s="29" t="s">
        <v>61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f t="shared" si="1"/>
        <v>0</v>
      </c>
      <c r="L35" s="36">
        <f t="shared" si="2"/>
        <v>0</v>
      </c>
      <c r="M35" s="31" t="str">
        <f t="shared" si="3"/>
        <v/>
      </c>
      <c r="N35" s="31" t="str">
        <f t="shared" si="4"/>
        <v/>
      </c>
      <c r="O35" s="31" t="str">
        <f t="shared" si="5"/>
        <v/>
      </c>
      <c r="P35" s="31" t="str">
        <f t="shared" si="6"/>
        <v/>
      </c>
      <c r="Q35" s="31" t="str">
        <f t="shared" si="7"/>
        <v/>
      </c>
      <c r="R35" s="31" t="str">
        <f t="shared" si="8"/>
        <v/>
      </c>
      <c r="S35" s="31" t="str">
        <f t="shared" si="9"/>
        <v/>
      </c>
      <c r="T35" s="31" t="str">
        <f t="shared" si="10"/>
        <v/>
      </c>
      <c r="U35" s="31" t="str">
        <f t="shared" si="11"/>
        <v/>
      </c>
      <c r="V35" s="37">
        <f t="shared" si="12"/>
        <v>0</v>
      </c>
    </row>
    <row r="36" spans="2:22" x14ac:dyDescent="0.35">
      <c r="B36" s="29" t="s">
        <v>21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17</v>
      </c>
      <c r="J36" s="29">
        <v>9</v>
      </c>
      <c r="K36" s="29">
        <f t="shared" si="1"/>
        <v>26</v>
      </c>
      <c r="L36" s="36">
        <f t="shared" si="2"/>
        <v>0</v>
      </c>
      <c r="M36" s="31">
        <f t="shared" ref="M36:M84" si="13">IF($K36=0,"",C36/$K36*100)</f>
        <v>0</v>
      </c>
      <c r="N36" s="31">
        <f t="shared" ref="N36:N84" si="14">IF($K36=0,"",D36/$K36*100)</f>
        <v>0</v>
      </c>
      <c r="O36" s="31">
        <f t="shared" ref="O36:O84" si="15">IF($K36=0,"",E36/$K36*100)</f>
        <v>0</v>
      </c>
      <c r="P36" s="31">
        <f t="shared" ref="P36:P84" si="16">IF($K36=0,"",F36/$K36*100)</f>
        <v>0</v>
      </c>
      <c r="Q36" s="31">
        <f t="shared" ref="Q36:Q84" si="17">IF($K36=0,"",G36/$K36*100)</f>
        <v>0</v>
      </c>
      <c r="R36" s="31">
        <f t="shared" ref="R36:R84" si="18">IF($K36=0,"",H36/$K36*100)</f>
        <v>0</v>
      </c>
      <c r="S36" s="31">
        <f t="shared" ref="S36:S84" si="19">IF($K36=0,"",I36/$K36*100)</f>
        <v>65.384615384615387</v>
      </c>
      <c r="T36" s="31">
        <f t="shared" ref="T36:T84" si="20">IF($K36=0,"",J36/$K36*100)</f>
        <v>34.615384615384613</v>
      </c>
      <c r="U36" s="31">
        <f t="shared" ref="U36:U84" si="21">IF($K36=0,"",K36/$K36*100)</f>
        <v>100</v>
      </c>
      <c r="V36" s="37">
        <f t="shared" si="12"/>
        <v>0</v>
      </c>
    </row>
    <row r="37" spans="2:22" x14ac:dyDescent="0.35">
      <c r="B37" s="29" t="s">
        <v>42</v>
      </c>
      <c r="C37" s="29">
        <v>0</v>
      </c>
      <c r="D37" s="29">
        <v>0</v>
      </c>
      <c r="E37" s="29">
        <v>0</v>
      </c>
      <c r="F37" s="29">
        <v>0</v>
      </c>
      <c r="G37" s="29">
        <v>5</v>
      </c>
      <c r="H37" s="29">
        <v>5</v>
      </c>
      <c r="I37" s="29">
        <v>11</v>
      </c>
      <c r="J37" s="29">
        <v>15</v>
      </c>
      <c r="K37" s="29">
        <f t="shared" si="1"/>
        <v>36</v>
      </c>
      <c r="L37" s="36">
        <f t="shared" si="2"/>
        <v>5</v>
      </c>
      <c r="M37" s="31">
        <f t="shared" si="13"/>
        <v>0</v>
      </c>
      <c r="N37" s="31">
        <f t="shared" si="14"/>
        <v>0</v>
      </c>
      <c r="O37" s="31">
        <f t="shared" si="15"/>
        <v>0</v>
      </c>
      <c r="P37" s="31">
        <f t="shared" si="16"/>
        <v>0</v>
      </c>
      <c r="Q37" s="31">
        <f t="shared" si="17"/>
        <v>13.888888888888889</v>
      </c>
      <c r="R37" s="31">
        <f t="shared" si="18"/>
        <v>13.888888888888889</v>
      </c>
      <c r="S37" s="31">
        <f t="shared" si="19"/>
        <v>30.555555555555557</v>
      </c>
      <c r="T37" s="31">
        <f t="shared" si="20"/>
        <v>41.666666666666671</v>
      </c>
      <c r="U37" s="31">
        <f t="shared" si="21"/>
        <v>100</v>
      </c>
      <c r="V37" s="37">
        <f t="shared" si="12"/>
        <v>13.888888888888889</v>
      </c>
    </row>
    <row r="38" spans="2:22" x14ac:dyDescent="0.35">
      <c r="B38" s="29" t="s">
        <v>22</v>
      </c>
      <c r="C38" s="29">
        <v>0</v>
      </c>
      <c r="D38" s="29">
        <v>3</v>
      </c>
      <c r="E38" s="29">
        <v>0</v>
      </c>
      <c r="F38" s="29">
        <v>11</v>
      </c>
      <c r="G38" s="29">
        <v>11</v>
      </c>
      <c r="H38" s="29">
        <v>32</v>
      </c>
      <c r="I38" s="29">
        <v>76</v>
      </c>
      <c r="J38" s="29">
        <v>102</v>
      </c>
      <c r="K38" s="29">
        <f t="shared" si="1"/>
        <v>235</v>
      </c>
      <c r="L38" s="36">
        <f t="shared" si="2"/>
        <v>25</v>
      </c>
      <c r="M38" s="31">
        <f t="shared" si="13"/>
        <v>0</v>
      </c>
      <c r="N38" s="31">
        <f t="shared" si="14"/>
        <v>1.2765957446808509</v>
      </c>
      <c r="O38" s="31">
        <f t="shared" si="15"/>
        <v>0</v>
      </c>
      <c r="P38" s="31">
        <f t="shared" si="16"/>
        <v>4.6808510638297873</v>
      </c>
      <c r="Q38" s="31">
        <f t="shared" si="17"/>
        <v>4.6808510638297873</v>
      </c>
      <c r="R38" s="31">
        <f t="shared" si="18"/>
        <v>13.617021276595745</v>
      </c>
      <c r="S38" s="31">
        <f t="shared" si="19"/>
        <v>32.340425531914896</v>
      </c>
      <c r="T38" s="31">
        <f t="shared" si="20"/>
        <v>43.404255319148938</v>
      </c>
      <c r="U38" s="31">
        <f t="shared" si="21"/>
        <v>100</v>
      </c>
      <c r="V38" s="37">
        <f t="shared" si="12"/>
        <v>10.638297872340425</v>
      </c>
    </row>
    <row r="39" spans="2:22" x14ac:dyDescent="0.35">
      <c r="B39" s="29" t="s">
        <v>62</v>
      </c>
      <c r="C39" s="29">
        <v>0</v>
      </c>
      <c r="D39" s="29">
        <v>0</v>
      </c>
      <c r="E39" s="29">
        <v>0</v>
      </c>
      <c r="F39" s="29">
        <v>5</v>
      </c>
      <c r="G39" s="29">
        <v>0</v>
      </c>
      <c r="H39" s="29">
        <v>0</v>
      </c>
      <c r="I39" s="29">
        <v>3</v>
      </c>
      <c r="J39" s="29">
        <v>7</v>
      </c>
      <c r="K39" s="29">
        <f t="shared" si="1"/>
        <v>15</v>
      </c>
      <c r="L39" s="36">
        <f t="shared" si="2"/>
        <v>5</v>
      </c>
      <c r="M39" s="31">
        <f t="shared" si="13"/>
        <v>0</v>
      </c>
      <c r="N39" s="31">
        <f t="shared" si="14"/>
        <v>0</v>
      </c>
      <c r="O39" s="31">
        <f t="shared" si="15"/>
        <v>0</v>
      </c>
      <c r="P39" s="31">
        <f t="shared" si="16"/>
        <v>33.333333333333329</v>
      </c>
      <c r="Q39" s="31">
        <f t="shared" si="17"/>
        <v>0</v>
      </c>
      <c r="R39" s="31">
        <f t="shared" si="18"/>
        <v>0</v>
      </c>
      <c r="S39" s="31">
        <f t="shared" si="19"/>
        <v>20</v>
      </c>
      <c r="T39" s="31">
        <f t="shared" si="20"/>
        <v>46.666666666666664</v>
      </c>
      <c r="U39" s="31">
        <f t="shared" si="21"/>
        <v>100</v>
      </c>
      <c r="V39" s="37">
        <f t="shared" si="12"/>
        <v>33.333333333333329</v>
      </c>
    </row>
    <row r="40" spans="2:22" x14ac:dyDescent="0.35">
      <c r="B40" s="29" t="s">
        <v>23</v>
      </c>
      <c r="C40" s="29">
        <v>0</v>
      </c>
      <c r="D40" s="29">
        <v>0</v>
      </c>
      <c r="E40" s="29">
        <v>0</v>
      </c>
      <c r="F40" s="29">
        <v>5</v>
      </c>
      <c r="G40" s="29">
        <v>0</v>
      </c>
      <c r="H40" s="29">
        <v>8</v>
      </c>
      <c r="I40" s="29">
        <v>10</v>
      </c>
      <c r="J40" s="29">
        <v>12</v>
      </c>
      <c r="K40" s="29">
        <f t="shared" si="1"/>
        <v>35</v>
      </c>
      <c r="L40" s="36">
        <f t="shared" si="2"/>
        <v>5</v>
      </c>
      <c r="M40" s="31">
        <f t="shared" si="13"/>
        <v>0</v>
      </c>
      <c r="N40" s="31">
        <f t="shared" si="14"/>
        <v>0</v>
      </c>
      <c r="O40" s="31">
        <f t="shared" si="15"/>
        <v>0</v>
      </c>
      <c r="P40" s="31">
        <f t="shared" si="16"/>
        <v>14.285714285714285</v>
      </c>
      <c r="Q40" s="31">
        <f t="shared" si="17"/>
        <v>0</v>
      </c>
      <c r="R40" s="31">
        <f t="shared" si="18"/>
        <v>22.857142857142858</v>
      </c>
      <c r="S40" s="31">
        <f t="shared" si="19"/>
        <v>28.571428571428569</v>
      </c>
      <c r="T40" s="31">
        <f t="shared" si="20"/>
        <v>34.285714285714285</v>
      </c>
      <c r="U40" s="31">
        <f t="shared" si="21"/>
        <v>100</v>
      </c>
      <c r="V40" s="37">
        <f t="shared" si="12"/>
        <v>14.285714285714285</v>
      </c>
    </row>
    <row r="41" spans="2:22" x14ac:dyDescent="0.35">
      <c r="B41" s="29" t="s">
        <v>24</v>
      </c>
      <c r="C41" s="29">
        <v>0</v>
      </c>
      <c r="D41" s="29">
        <v>0</v>
      </c>
      <c r="E41" s="29">
        <v>0</v>
      </c>
      <c r="F41" s="29">
        <v>0</v>
      </c>
      <c r="G41" s="29">
        <v>3</v>
      </c>
      <c r="H41" s="29">
        <v>11</v>
      </c>
      <c r="I41" s="29">
        <v>12</v>
      </c>
      <c r="J41" s="29">
        <v>29</v>
      </c>
      <c r="K41" s="29">
        <f t="shared" si="1"/>
        <v>55</v>
      </c>
      <c r="L41" s="36">
        <f t="shared" si="2"/>
        <v>3</v>
      </c>
      <c r="M41" s="31">
        <f t="shared" si="13"/>
        <v>0</v>
      </c>
      <c r="N41" s="31">
        <f t="shared" si="14"/>
        <v>0</v>
      </c>
      <c r="O41" s="31">
        <f t="shared" si="15"/>
        <v>0</v>
      </c>
      <c r="P41" s="31">
        <f t="shared" si="16"/>
        <v>0</v>
      </c>
      <c r="Q41" s="31">
        <f t="shared" si="17"/>
        <v>5.4545454545454541</v>
      </c>
      <c r="R41" s="31">
        <f t="shared" si="18"/>
        <v>20</v>
      </c>
      <c r="S41" s="31">
        <f t="shared" si="19"/>
        <v>21.818181818181817</v>
      </c>
      <c r="T41" s="31">
        <f t="shared" si="20"/>
        <v>52.72727272727272</v>
      </c>
      <c r="U41" s="31">
        <f t="shared" si="21"/>
        <v>100</v>
      </c>
      <c r="V41" s="37">
        <f t="shared" si="12"/>
        <v>5.4545454545454541</v>
      </c>
    </row>
    <row r="42" spans="2:22" x14ac:dyDescent="0.35">
      <c r="B42" s="29" t="s">
        <v>25</v>
      </c>
      <c r="C42" s="29">
        <v>0</v>
      </c>
      <c r="D42" s="29">
        <v>0</v>
      </c>
      <c r="E42" s="29">
        <v>6</v>
      </c>
      <c r="F42" s="29">
        <v>15</v>
      </c>
      <c r="G42" s="29">
        <v>14</v>
      </c>
      <c r="H42" s="29">
        <v>20</v>
      </c>
      <c r="I42" s="29">
        <v>38</v>
      </c>
      <c r="J42" s="29">
        <v>68</v>
      </c>
      <c r="K42" s="29">
        <f t="shared" si="1"/>
        <v>161</v>
      </c>
      <c r="L42" s="36">
        <f t="shared" si="2"/>
        <v>35</v>
      </c>
      <c r="M42" s="31">
        <f t="shared" si="13"/>
        <v>0</v>
      </c>
      <c r="N42" s="31">
        <f t="shared" si="14"/>
        <v>0</v>
      </c>
      <c r="O42" s="31">
        <f t="shared" si="15"/>
        <v>3.7267080745341614</v>
      </c>
      <c r="P42" s="31">
        <f t="shared" si="16"/>
        <v>9.316770186335404</v>
      </c>
      <c r="Q42" s="31">
        <f t="shared" si="17"/>
        <v>8.695652173913043</v>
      </c>
      <c r="R42" s="31">
        <f t="shared" si="18"/>
        <v>12.422360248447205</v>
      </c>
      <c r="S42" s="31">
        <f t="shared" si="19"/>
        <v>23.602484472049689</v>
      </c>
      <c r="T42" s="31">
        <f t="shared" si="20"/>
        <v>42.236024844720497</v>
      </c>
      <c r="U42" s="31">
        <f t="shared" si="21"/>
        <v>100</v>
      </c>
      <c r="V42" s="37">
        <f t="shared" si="12"/>
        <v>21.739130434782609</v>
      </c>
    </row>
    <row r="43" spans="2:22" x14ac:dyDescent="0.35">
      <c r="B43" s="29" t="s">
        <v>63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4</v>
      </c>
      <c r="I43" s="29">
        <v>0</v>
      </c>
      <c r="J43" s="29">
        <v>5</v>
      </c>
      <c r="K43" s="29">
        <f t="shared" si="1"/>
        <v>9</v>
      </c>
      <c r="L43" s="36">
        <f t="shared" si="2"/>
        <v>0</v>
      </c>
      <c r="M43" s="31">
        <f t="shared" si="13"/>
        <v>0</v>
      </c>
      <c r="N43" s="31">
        <f t="shared" si="14"/>
        <v>0</v>
      </c>
      <c r="O43" s="31">
        <f t="shared" si="15"/>
        <v>0</v>
      </c>
      <c r="P43" s="31">
        <f t="shared" si="16"/>
        <v>0</v>
      </c>
      <c r="Q43" s="31">
        <f t="shared" si="17"/>
        <v>0</v>
      </c>
      <c r="R43" s="31">
        <f t="shared" si="18"/>
        <v>44.444444444444443</v>
      </c>
      <c r="S43" s="31">
        <f t="shared" si="19"/>
        <v>0</v>
      </c>
      <c r="T43" s="31">
        <f t="shared" si="20"/>
        <v>55.555555555555557</v>
      </c>
      <c r="U43" s="31">
        <f t="shared" si="21"/>
        <v>100</v>
      </c>
      <c r="V43" s="37">
        <f t="shared" si="12"/>
        <v>0</v>
      </c>
    </row>
    <row r="44" spans="2:22" x14ac:dyDescent="0.35">
      <c r="B44" s="29" t="s">
        <v>64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4</v>
      </c>
      <c r="J44" s="29">
        <v>5</v>
      </c>
      <c r="K44" s="29">
        <f t="shared" si="1"/>
        <v>9</v>
      </c>
      <c r="L44" s="36">
        <f t="shared" si="2"/>
        <v>0</v>
      </c>
      <c r="M44" s="31">
        <f t="shared" si="13"/>
        <v>0</v>
      </c>
      <c r="N44" s="31">
        <f t="shared" si="14"/>
        <v>0</v>
      </c>
      <c r="O44" s="31">
        <f t="shared" si="15"/>
        <v>0</v>
      </c>
      <c r="P44" s="31">
        <f t="shared" si="16"/>
        <v>0</v>
      </c>
      <c r="Q44" s="31">
        <f t="shared" si="17"/>
        <v>0</v>
      </c>
      <c r="R44" s="31">
        <f t="shared" si="18"/>
        <v>0</v>
      </c>
      <c r="S44" s="31">
        <f t="shared" si="19"/>
        <v>44.444444444444443</v>
      </c>
      <c r="T44" s="31">
        <f t="shared" si="20"/>
        <v>55.555555555555557</v>
      </c>
      <c r="U44" s="31">
        <f t="shared" si="21"/>
        <v>100</v>
      </c>
      <c r="V44" s="37">
        <f t="shared" si="12"/>
        <v>0</v>
      </c>
    </row>
    <row r="45" spans="2:22" x14ac:dyDescent="0.35">
      <c r="B45" s="29" t="s">
        <v>26</v>
      </c>
      <c r="C45" s="29">
        <v>0</v>
      </c>
      <c r="D45" s="29">
        <v>4</v>
      </c>
      <c r="E45" s="29">
        <v>0</v>
      </c>
      <c r="F45" s="29">
        <v>0</v>
      </c>
      <c r="G45" s="29">
        <v>0</v>
      </c>
      <c r="H45" s="29">
        <v>0</v>
      </c>
      <c r="I45" s="29">
        <v>3</v>
      </c>
      <c r="J45" s="29">
        <v>0</v>
      </c>
      <c r="K45" s="29">
        <f t="shared" si="1"/>
        <v>7</v>
      </c>
      <c r="L45" s="36">
        <f t="shared" si="2"/>
        <v>4</v>
      </c>
      <c r="M45" s="31">
        <f t="shared" si="13"/>
        <v>0</v>
      </c>
      <c r="N45" s="31">
        <f t="shared" si="14"/>
        <v>57.142857142857139</v>
      </c>
      <c r="O45" s="31">
        <f t="shared" si="15"/>
        <v>0</v>
      </c>
      <c r="P45" s="31">
        <f t="shared" si="16"/>
        <v>0</v>
      </c>
      <c r="Q45" s="31">
        <f t="shared" si="17"/>
        <v>0</v>
      </c>
      <c r="R45" s="31">
        <f t="shared" si="18"/>
        <v>0</v>
      </c>
      <c r="S45" s="31">
        <f t="shared" si="19"/>
        <v>42.857142857142854</v>
      </c>
      <c r="T45" s="31">
        <f t="shared" si="20"/>
        <v>0</v>
      </c>
      <c r="U45" s="31">
        <f t="shared" si="21"/>
        <v>100</v>
      </c>
      <c r="V45" s="37">
        <f t="shared" si="12"/>
        <v>57.142857142857139</v>
      </c>
    </row>
    <row r="46" spans="2:22" x14ac:dyDescent="0.35">
      <c r="B46" s="29" t="s">
        <v>65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f t="shared" si="1"/>
        <v>0</v>
      </c>
      <c r="L46" s="36">
        <f t="shared" si="2"/>
        <v>0</v>
      </c>
      <c r="M46" s="31" t="str">
        <f t="shared" si="13"/>
        <v/>
      </c>
      <c r="N46" s="31" t="str">
        <f t="shared" si="14"/>
        <v/>
      </c>
      <c r="O46" s="31" t="str">
        <f t="shared" si="15"/>
        <v/>
      </c>
      <c r="P46" s="31" t="str">
        <f t="shared" si="16"/>
        <v/>
      </c>
      <c r="Q46" s="31" t="str">
        <f t="shared" si="17"/>
        <v/>
      </c>
      <c r="R46" s="31" t="str">
        <f t="shared" si="18"/>
        <v/>
      </c>
      <c r="S46" s="31" t="str">
        <f t="shared" si="19"/>
        <v/>
      </c>
      <c r="T46" s="31" t="str">
        <f t="shared" si="20"/>
        <v/>
      </c>
      <c r="U46" s="31" t="str">
        <f t="shared" si="21"/>
        <v/>
      </c>
      <c r="V46" s="37">
        <f t="shared" si="12"/>
        <v>0</v>
      </c>
    </row>
    <row r="47" spans="2:22" x14ac:dyDescent="0.35">
      <c r="B47" s="29" t="s">
        <v>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3</v>
      </c>
      <c r="I47" s="29">
        <v>8</v>
      </c>
      <c r="J47" s="29">
        <v>6</v>
      </c>
      <c r="K47" s="29">
        <f t="shared" si="1"/>
        <v>17</v>
      </c>
      <c r="L47" s="36">
        <f t="shared" si="2"/>
        <v>0</v>
      </c>
      <c r="M47" s="31">
        <f t="shared" si="13"/>
        <v>0</v>
      </c>
      <c r="N47" s="31">
        <f t="shared" si="14"/>
        <v>0</v>
      </c>
      <c r="O47" s="31">
        <f t="shared" si="15"/>
        <v>0</v>
      </c>
      <c r="P47" s="31">
        <f t="shared" si="16"/>
        <v>0</v>
      </c>
      <c r="Q47" s="31">
        <f t="shared" si="17"/>
        <v>0</v>
      </c>
      <c r="R47" s="31">
        <f t="shared" si="18"/>
        <v>17.647058823529413</v>
      </c>
      <c r="S47" s="31">
        <f t="shared" si="19"/>
        <v>47.058823529411761</v>
      </c>
      <c r="T47" s="31">
        <f t="shared" si="20"/>
        <v>35.294117647058826</v>
      </c>
      <c r="U47" s="31">
        <f t="shared" si="21"/>
        <v>100</v>
      </c>
      <c r="V47" s="37">
        <f t="shared" si="12"/>
        <v>0</v>
      </c>
    </row>
    <row r="48" spans="2:22" x14ac:dyDescent="0.35">
      <c r="B48" s="29" t="s">
        <v>28</v>
      </c>
      <c r="C48" s="29">
        <v>0</v>
      </c>
      <c r="D48" s="29">
        <v>0</v>
      </c>
      <c r="E48" s="29">
        <v>0</v>
      </c>
      <c r="F48" s="29">
        <v>4</v>
      </c>
      <c r="G48" s="29">
        <v>5</v>
      </c>
      <c r="H48" s="29">
        <v>7</v>
      </c>
      <c r="I48" s="29">
        <v>6</v>
      </c>
      <c r="J48" s="29">
        <v>22</v>
      </c>
      <c r="K48" s="29">
        <f t="shared" si="1"/>
        <v>44</v>
      </c>
      <c r="L48" s="36">
        <f t="shared" si="2"/>
        <v>9</v>
      </c>
      <c r="M48" s="31">
        <f t="shared" si="13"/>
        <v>0</v>
      </c>
      <c r="N48" s="31">
        <f t="shared" si="14"/>
        <v>0</v>
      </c>
      <c r="O48" s="31">
        <f t="shared" si="15"/>
        <v>0</v>
      </c>
      <c r="P48" s="31">
        <f t="shared" si="16"/>
        <v>9.0909090909090917</v>
      </c>
      <c r="Q48" s="31">
        <f t="shared" si="17"/>
        <v>11.363636363636363</v>
      </c>
      <c r="R48" s="31">
        <f t="shared" si="18"/>
        <v>15.909090909090908</v>
      </c>
      <c r="S48" s="31">
        <f t="shared" si="19"/>
        <v>13.636363636363635</v>
      </c>
      <c r="T48" s="31">
        <f t="shared" si="20"/>
        <v>50</v>
      </c>
      <c r="U48" s="31">
        <f t="shared" si="21"/>
        <v>100</v>
      </c>
      <c r="V48" s="37">
        <f t="shared" si="12"/>
        <v>20.454545454545453</v>
      </c>
    </row>
    <row r="49" spans="2:22" x14ac:dyDescent="0.35">
      <c r="B49" s="29" t="s">
        <v>29</v>
      </c>
      <c r="C49" s="29">
        <v>0</v>
      </c>
      <c r="D49" s="29">
        <v>0</v>
      </c>
      <c r="E49" s="29">
        <v>0</v>
      </c>
      <c r="F49" s="29">
        <v>0</v>
      </c>
      <c r="G49" s="29">
        <v>3</v>
      </c>
      <c r="H49" s="29">
        <v>8</v>
      </c>
      <c r="I49" s="29">
        <v>10</v>
      </c>
      <c r="J49" s="29">
        <v>13</v>
      </c>
      <c r="K49" s="29">
        <f t="shared" si="1"/>
        <v>34</v>
      </c>
      <c r="L49" s="36">
        <f t="shared" si="2"/>
        <v>3</v>
      </c>
      <c r="M49" s="31">
        <f t="shared" si="13"/>
        <v>0</v>
      </c>
      <c r="N49" s="31">
        <f t="shared" si="14"/>
        <v>0</v>
      </c>
      <c r="O49" s="31">
        <f t="shared" si="15"/>
        <v>0</v>
      </c>
      <c r="P49" s="31">
        <f t="shared" si="16"/>
        <v>0</v>
      </c>
      <c r="Q49" s="31">
        <f t="shared" si="17"/>
        <v>8.8235294117647065</v>
      </c>
      <c r="R49" s="31">
        <f t="shared" si="18"/>
        <v>23.52941176470588</v>
      </c>
      <c r="S49" s="31">
        <f t="shared" si="19"/>
        <v>29.411764705882355</v>
      </c>
      <c r="T49" s="31">
        <f t="shared" si="20"/>
        <v>38.235294117647058</v>
      </c>
      <c r="U49" s="31">
        <f t="shared" si="21"/>
        <v>100</v>
      </c>
      <c r="V49" s="37">
        <f t="shared" si="12"/>
        <v>8.8235294117647065</v>
      </c>
    </row>
    <row r="50" spans="2:22" x14ac:dyDescent="0.35">
      <c r="B50" s="29" t="s">
        <v>66</v>
      </c>
      <c r="C50" s="29">
        <v>0</v>
      </c>
      <c r="D50" s="29">
        <v>3</v>
      </c>
      <c r="E50" s="29">
        <v>3</v>
      </c>
      <c r="F50" s="29">
        <v>10</v>
      </c>
      <c r="G50" s="29">
        <v>11</v>
      </c>
      <c r="H50" s="29">
        <v>38</v>
      </c>
      <c r="I50" s="29">
        <v>50</v>
      </c>
      <c r="J50" s="29">
        <v>94</v>
      </c>
      <c r="K50" s="29">
        <f t="shared" si="1"/>
        <v>209</v>
      </c>
      <c r="L50" s="36">
        <f t="shared" si="2"/>
        <v>27</v>
      </c>
      <c r="M50" s="31">
        <f t="shared" si="13"/>
        <v>0</v>
      </c>
      <c r="N50" s="31">
        <f t="shared" si="14"/>
        <v>1.4354066985645932</v>
      </c>
      <c r="O50" s="31">
        <f t="shared" si="15"/>
        <v>1.4354066985645932</v>
      </c>
      <c r="P50" s="31">
        <f t="shared" si="16"/>
        <v>4.7846889952153111</v>
      </c>
      <c r="Q50" s="31">
        <f t="shared" si="17"/>
        <v>5.2631578947368416</v>
      </c>
      <c r="R50" s="31">
        <f t="shared" si="18"/>
        <v>18.181818181818183</v>
      </c>
      <c r="S50" s="31">
        <f t="shared" si="19"/>
        <v>23.923444976076556</v>
      </c>
      <c r="T50" s="31">
        <f t="shared" si="20"/>
        <v>44.976076555023923</v>
      </c>
      <c r="U50" s="31">
        <f t="shared" si="21"/>
        <v>100</v>
      </c>
      <c r="V50" s="37">
        <f t="shared" si="12"/>
        <v>12.918660287081339</v>
      </c>
    </row>
    <row r="51" spans="2:22" x14ac:dyDescent="0.35">
      <c r="B51" s="29" t="s">
        <v>43</v>
      </c>
      <c r="C51" s="29">
        <v>0</v>
      </c>
      <c r="D51" s="29">
        <v>0</v>
      </c>
      <c r="E51" s="29">
        <v>0</v>
      </c>
      <c r="F51" s="29">
        <v>3</v>
      </c>
      <c r="G51" s="29">
        <v>8</v>
      </c>
      <c r="H51" s="29">
        <v>15</v>
      </c>
      <c r="I51" s="29">
        <v>15</v>
      </c>
      <c r="J51" s="29">
        <v>34</v>
      </c>
      <c r="K51" s="29">
        <f t="shared" si="1"/>
        <v>75</v>
      </c>
      <c r="L51" s="36">
        <f t="shared" si="2"/>
        <v>11</v>
      </c>
      <c r="M51" s="31">
        <f t="shared" si="13"/>
        <v>0</v>
      </c>
      <c r="N51" s="31">
        <f t="shared" si="14"/>
        <v>0</v>
      </c>
      <c r="O51" s="31">
        <f t="shared" si="15"/>
        <v>0</v>
      </c>
      <c r="P51" s="31">
        <f t="shared" si="16"/>
        <v>4</v>
      </c>
      <c r="Q51" s="31">
        <f t="shared" si="17"/>
        <v>10.666666666666668</v>
      </c>
      <c r="R51" s="31">
        <f t="shared" si="18"/>
        <v>20</v>
      </c>
      <c r="S51" s="31">
        <f t="shared" si="19"/>
        <v>20</v>
      </c>
      <c r="T51" s="31">
        <f t="shared" si="20"/>
        <v>45.333333333333329</v>
      </c>
      <c r="U51" s="31">
        <f t="shared" si="21"/>
        <v>100</v>
      </c>
      <c r="V51" s="37">
        <f t="shared" si="12"/>
        <v>14.666666666666668</v>
      </c>
    </row>
    <row r="52" spans="2:22" x14ac:dyDescent="0.35">
      <c r="B52" s="29" t="s">
        <v>67</v>
      </c>
      <c r="C52" s="29">
        <v>0</v>
      </c>
      <c r="D52" s="29">
        <v>0</v>
      </c>
      <c r="E52" s="29">
        <v>0</v>
      </c>
      <c r="F52" s="29">
        <v>4</v>
      </c>
      <c r="G52" s="29">
        <v>5</v>
      </c>
      <c r="H52" s="29">
        <v>3</v>
      </c>
      <c r="I52" s="29">
        <v>19</v>
      </c>
      <c r="J52" s="29">
        <v>36</v>
      </c>
      <c r="K52" s="29">
        <f t="shared" si="1"/>
        <v>67</v>
      </c>
      <c r="L52" s="36">
        <f t="shared" si="2"/>
        <v>9</v>
      </c>
      <c r="M52" s="31">
        <f t="shared" si="13"/>
        <v>0</v>
      </c>
      <c r="N52" s="31">
        <f t="shared" si="14"/>
        <v>0</v>
      </c>
      <c r="O52" s="31">
        <f t="shared" si="15"/>
        <v>0</v>
      </c>
      <c r="P52" s="31">
        <f t="shared" si="16"/>
        <v>5.9701492537313428</v>
      </c>
      <c r="Q52" s="31">
        <f t="shared" si="17"/>
        <v>7.4626865671641784</v>
      </c>
      <c r="R52" s="31">
        <f t="shared" si="18"/>
        <v>4.4776119402985071</v>
      </c>
      <c r="S52" s="31">
        <f t="shared" si="19"/>
        <v>28.35820895522388</v>
      </c>
      <c r="T52" s="31">
        <f t="shared" si="20"/>
        <v>53.731343283582092</v>
      </c>
      <c r="U52" s="31">
        <f t="shared" si="21"/>
        <v>100</v>
      </c>
      <c r="V52" s="37">
        <f t="shared" si="12"/>
        <v>13.432835820895521</v>
      </c>
    </row>
    <row r="53" spans="2:22" x14ac:dyDescent="0.35">
      <c r="B53" s="29" t="s">
        <v>68</v>
      </c>
      <c r="C53" s="29">
        <v>0</v>
      </c>
      <c r="D53" s="29">
        <v>0</v>
      </c>
      <c r="E53" s="29">
        <v>0</v>
      </c>
      <c r="F53" s="29">
        <v>0</v>
      </c>
      <c r="G53" s="29">
        <v>4</v>
      </c>
      <c r="H53" s="29">
        <v>6</v>
      </c>
      <c r="I53" s="29">
        <v>14</v>
      </c>
      <c r="J53" s="29">
        <v>25</v>
      </c>
      <c r="K53" s="29">
        <f t="shared" si="1"/>
        <v>49</v>
      </c>
      <c r="L53" s="36">
        <f t="shared" si="2"/>
        <v>4</v>
      </c>
      <c r="M53" s="31">
        <f t="shared" si="13"/>
        <v>0</v>
      </c>
      <c r="N53" s="31">
        <f t="shared" si="14"/>
        <v>0</v>
      </c>
      <c r="O53" s="31">
        <f t="shared" si="15"/>
        <v>0</v>
      </c>
      <c r="P53" s="31">
        <f t="shared" si="16"/>
        <v>0</v>
      </c>
      <c r="Q53" s="31">
        <f t="shared" si="17"/>
        <v>8.1632653061224492</v>
      </c>
      <c r="R53" s="31">
        <f t="shared" si="18"/>
        <v>12.244897959183673</v>
      </c>
      <c r="S53" s="31">
        <f t="shared" si="19"/>
        <v>28.571428571428569</v>
      </c>
      <c r="T53" s="31">
        <f t="shared" si="20"/>
        <v>51.020408163265309</v>
      </c>
      <c r="U53" s="31">
        <f t="shared" si="21"/>
        <v>100</v>
      </c>
      <c r="V53" s="37">
        <f t="shared" si="12"/>
        <v>8.1632653061224492</v>
      </c>
    </row>
    <row r="54" spans="2:22" x14ac:dyDescent="0.35">
      <c r="B54" s="29" t="s">
        <v>30</v>
      </c>
      <c r="C54" s="29">
        <v>0</v>
      </c>
      <c r="D54" s="29">
        <v>0</v>
      </c>
      <c r="E54" s="29">
        <v>0</v>
      </c>
      <c r="F54" s="29">
        <v>3</v>
      </c>
      <c r="G54" s="29">
        <v>6</v>
      </c>
      <c r="H54" s="29">
        <v>4</v>
      </c>
      <c r="I54" s="29">
        <v>14</v>
      </c>
      <c r="J54" s="29">
        <v>18</v>
      </c>
      <c r="K54" s="29">
        <f t="shared" si="1"/>
        <v>45</v>
      </c>
      <c r="L54" s="36">
        <f t="shared" si="2"/>
        <v>9</v>
      </c>
      <c r="M54" s="31">
        <f t="shared" si="13"/>
        <v>0</v>
      </c>
      <c r="N54" s="31">
        <f t="shared" si="14"/>
        <v>0</v>
      </c>
      <c r="O54" s="31">
        <f t="shared" si="15"/>
        <v>0</v>
      </c>
      <c r="P54" s="31">
        <f t="shared" si="16"/>
        <v>6.666666666666667</v>
      </c>
      <c r="Q54" s="31">
        <f t="shared" si="17"/>
        <v>13.333333333333334</v>
      </c>
      <c r="R54" s="31">
        <f t="shared" si="18"/>
        <v>8.8888888888888893</v>
      </c>
      <c r="S54" s="31">
        <f t="shared" si="19"/>
        <v>31.111111111111111</v>
      </c>
      <c r="T54" s="31">
        <f t="shared" si="20"/>
        <v>40</v>
      </c>
      <c r="U54" s="31">
        <f t="shared" si="21"/>
        <v>100</v>
      </c>
      <c r="V54" s="37">
        <f t="shared" si="12"/>
        <v>20</v>
      </c>
    </row>
    <row r="55" spans="2:22" x14ac:dyDescent="0.35">
      <c r="B55" s="29" t="s">
        <v>31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14</v>
      </c>
      <c r="J55" s="29">
        <v>3</v>
      </c>
      <c r="K55" s="29">
        <f t="shared" si="1"/>
        <v>17</v>
      </c>
      <c r="L55" s="36">
        <f t="shared" si="2"/>
        <v>0</v>
      </c>
      <c r="M55" s="31">
        <f t="shared" si="13"/>
        <v>0</v>
      </c>
      <c r="N55" s="31">
        <f t="shared" si="14"/>
        <v>0</v>
      </c>
      <c r="O55" s="31">
        <f t="shared" si="15"/>
        <v>0</v>
      </c>
      <c r="P55" s="31">
        <f t="shared" si="16"/>
        <v>0</v>
      </c>
      <c r="Q55" s="31">
        <f t="shared" si="17"/>
        <v>0</v>
      </c>
      <c r="R55" s="31">
        <f t="shared" si="18"/>
        <v>0</v>
      </c>
      <c r="S55" s="31">
        <f t="shared" si="19"/>
        <v>82.35294117647058</v>
      </c>
      <c r="T55" s="31">
        <f t="shared" si="20"/>
        <v>17.647058823529413</v>
      </c>
      <c r="U55" s="31">
        <f t="shared" si="21"/>
        <v>100</v>
      </c>
      <c r="V55" s="37">
        <f t="shared" si="12"/>
        <v>0</v>
      </c>
    </row>
    <row r="56" spans="2:22" x14ac:dyDescent="0.35">
      <c r="B56" s="29" t="s">
        <v>69</v>
      </c>
      <c r="C56" s="29">
        <v>0</v>
      </c>
      <c r="D56" s="29">
        <v>0</v>
      </c>
      <c r="E56" s="29">
        <v>0</v>
      </c>
      <c r="F56" s="29">
        <v>3</v>
      </c>
      <c r="G56" s="29">
        <v>0</v>
      </c>
      <c r="H56" s="29">
        <v>3</v>
      </c>
      <c r="I56" s="29">
        <v>4</v>
      </c>
      <c r="J56" s="29">
        <v>9</v>
      </c>
      <c r="K56" s="29">
        <f t="shared" si="1"/>
        <v>19</v>
      </c>
      <c r="L56" s="36">
        <f t="shared" si="2"/>
        <v>3</v>
      </c>
      <c r="M56" s="31">
        <f t="shared" si="13"/>
        <v>0</v>
      </c>
      <c r="N56" s="31">
        <f t="shared" si="14"/>
        <v>0</v>
      </c>
      <c r="O56" s="31">
        <f t="shared" si="15"/>
        <v>0</v>
      </c>
      <c r="P56" s="31">
        <f t="shared" si="16"/>
        <v>15.789473684210526</v>
      </c>
      <c r="Q56" s="31">
        <f t="shared" si="17"/>
        <v>0</v>
      </c>
      <c r="R56" s="31">
        <f t="shared" si="18"/>
        <v>15.789473684210526</v>
      </c>
      <c r="S56" s="31">
        <f t="shared" si="19"/>
        <v>21.052631578947366</v>
      </c>
      <c r="T56" s="31">
        <f t="shared" si="20"/>
        <v>47.368421052631575</v>
      </c>
      <c r="U56" s="31">
        <f t="shared" si="21"/>
        <v>100</v>
      </c>
      <c r="V56" s="37">
        <f t="shared" si="12"/>
        <v>15.789473684210526</v>
      </c>
    </row>
    <row r="57" spans="2:22" x14ac:dyDescent="0.35">
      <c r="B57" s="29" t="s">
        <v>32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18</v>
      </c>
      <c r="I57" s="29">
        <v>17</v>
      </c>
      <c r="J57" s="29">
        <v>25</v>
      </c>
      <c r="K57" s="29">
        <f t="shared" si="1"/>
        <v>60</v>
      </c>
      <c r="L57" s="36">
        <f t="shared" si="2"/>
        <v>0</v>
      </c>
      <c r="M57" s="31">
        <f t="shared" si="13"/>
        <v>0</v>
      </c>
      <c r="N57" s="31">
        <f t="shared" si="14"/>
        <v>0</v>
      </c>
      <c r="O57" s="31">
        <f t="shared" si="15"/>
        <v>0</v>
      </c>
      <c r="P57" s="31">
        <f t="shared" si="16"/>
        <v>0</v>
      </c>
      <c r="Q57" s="31">
        <f t="shared" si="17"/>
        <v>0</v>
      </c>
      <c r="R57" s="31">
        <f t="shared" si="18"/>
        <v>30</v>
      </c>
      <c r="S57" s="31">
        <f t="shared" si="19"/>
        <v>28.333333333333332</v>
      </c>
      <c r="T57" s="31">
        <f t="shared" si="20"/>
        <v>41.666666666666671</v>
      </c>
      <c r="U57" s="31">
        <f t="shared" si="21"/>
        <v>100</v>
      </c>
      <c r="V57" s="37">
        <f t="shared" si="12"/>
        <v>0</v>
      </c>
    </row>
    <row r="58" spans="2:22" x14ac:dyDescent="0.35">
      <c r="B58" s="29" t="s">
        <v>70</v>
      </c>
      <c r="C58" s="29">
        <v>0</v>
      </c>
      <c r="D58" s="29">
        <v>0</v>
      </c>
      <c r="E58" s="29">
        <v>0</v>
      </c>
      <c r="F58" s="29">
        <v>9</v>
      </c>
      <c r="G58" s="29">
        <v>11</v>
      </c>
      <c r="H58" s="29">
        <v>18</v>
      </c>
      <c r="I58" s="29">
        <v>22</v>
      </c>
      <c r="J58" s="29">
        <v>25</v>
      </c>
      <c r="K58" s="29">
        <f t="shared" si="1"/>
        <v>85</v>
      </c>
      <c r="L58" s="36">
        <f t="shared" si="2"/>
        <v>20</v>
      </c>
      <c r="M58" s="31">
        <f t="shared" si="13"/>
        <v>0</v>
      </c>
      <c r="N58" s="31">
        <f t="shared" si="14"/>
        <v>0</v>
      </c>
      <c r="O58" s="31">
        <f t="shared" si="15"/>
        <v>0</v>
      </c>
      <c r="P58" s="31">
        <f t="shared" si="16"/>
        <v>10.588235294117647</v>
      </c>
      <c r="Q58" s="31">
        <f t="shared" si="17"/>
        <v>12.941176470588237</v>
      </c>
      <c r="R58" s="31">
        <f t="shared" si="18"/>
        <v>21.176470588235293</v>
      </c>
      <c r="S58" s="31">
        <f t="shared" si="19"/>
        <v>25.882352941176475</v>
      </c>
      <c r="T58" s="31">
        <f t="shared" si="20"/>
        <v>29.411764705882355</v>
      </c>
      <c r="U58" s="31">
        <f t="shared" si="21"/>
        <v>100</v>
      </c>
      <c r="V58" s="37">
        <f t="shared" si="12"/>
        <v>23.529411764705884</v>
      </c>
    </row>
    <row r="59" spans="2:22" x14ac:dyDescent="0.35">
      <c r="B59" s="29" t="s">
        <v>71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9</v>
      </c>
      <c r="K59" s="29">
        <f t="shared" si="1"/>
        <v>9</v>
      </c>
      <c r="L59" s="36">
        <f t="shared" si="2"/>
        <v>0</v>
      </c>
      <c r="M59" s="31">
        <f t="shared" si="13"/>
        <v>0</v>
      </c>
      <c r="N59" s="31">
        <f t="shared" si="14"/>
        <v>0</v>
      </c>
      <c r="O59" s="31">
        <f t="shared" si="15"/>
        <v>0</v>
      </c>
      <c r="P59" s="31">
        <f t="shared" si="16"/>
        <v>0</v>
      </c>
      <c r="Q59" s="31">
        <f t="shared" si="17"/>
        <v>0</v>
      </c>
      <c r="R59" s="31">
        <f t="shared" si="18"/>
        <v>0</v>
      </c>
      <c r="S59" s="31">
        <f t="shared" si="19"/>
        <v>0</v>
      </c>
      <c r="T59" s="31">
        <f t="shared" si="20"/>
        <v>100</v>
      </c>
      <c r="U59" s="31">
        <f t="shared" si="21"/>
        <v>100</v>
      </c>
      <c r="V59" s="37">
        <f t="shared" si="12"/>
        <v>0</v>
      </c>
    </row>
    <row r="60" spans="2:22" x14ac:dyDescent="0.35">
      <c r="B60" s="29" t="s">
        <v>72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4</v>
      </c>
      <c r="I60" s="29">
        <v>0</v>
      </c>
      <c r="J60" s="29">
        <v>0</v>
      </c>
      <c r="K60" s="29">
        <f t="shared" si="1"/>
        <v>4</v>
      </c>
      <c r="L60" s="36">
        <f t="shared" si="2"/>
        <v>0</v>
      </c>
      <c r="M60" s="31">
        <f t="shared" si="13"/>
        <v>0</v>
      </c>
      <c r="N60" s="31">
        <f t="shared" si="14"/>
        <v>0</v>
      </c>
      <c r="O60" s="31">
        <f t="shared" si="15"/>
        <v>0</v>
      </c>
      <c r="P60" s="31">
        <f t="shared" si="16"/>
        <v>0</v>
      </c>
      <c r="Q60" s="31">
        <f t="shared" si="17"/>
        <v>0</v>
      </c>
      <c r="R60" s="31">
        <f t="shared" si="18"/>
        <v>100</v>
      </c>
      <c r="S60" s="31">
        <f t="shared" si="19"/>
        <v>0</v>
      </c>
      <c r="T60" s="31">
        <f t="shared" si="20"/>
        <v>0</v>
      </c>
      <c r="U60" s="31">
        <f t="shared" si="21"/>
        <v>100</v>
      </c>
      <c r="V60" s="37">
        <f t="shared" si="12"/>
        <v>0</v>
      </c>
    </row>
    <row r="61" spans="2:22" x14ac:dyDescent="0.35">
      <c r="B61" s="29" t="s">
        <v>73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3</v>
      </c>
      <c r="J61" s="29">
        <v>0</v>
      </c>
      <c r="K61" s="29">
        <f t="shared" si="1"/>
        <v>3</v>
      </c>
      <c r="L61" s="36">
        <f t="shared" si="2"/>
        <v>0</v>
      </c>
      <c r="M61" s="31">
        <f t="shared" si="13"/>
        <v>0</v>
      </c>
      <c r="N61" s="31">
        <f t="shared" si="14"/>
        <v>0</v>
      </c>
      <c r="O61" s="31">
        <f t="shared" si="15"/>
        <v>0</v>
      </c>
      <c r="P61" s="31">
        <f t="shared" si="16"/>
        <v>0</v>
      </c>
      <c r="Q61" s="31">
        <f t="shared" si="17"/>
        <v>0</v>
      </c>
      <c r="R61" s="31">
        <f t="shared" si="18"/>
        <v>0</v>
      </c>
      <c r="S61" s="31">
        <f t="shared" si="19"/>
        <v>100</v>
      </c>
      <c r="T61" s="31">
        <f t="shared" si="20"/>
        <v>0</v>
      </c>
      <c r="U61" s="31">
        <f t="shared" si="21"/>
        <v>100</v>
      </c>
      <c r="V61" s="37">
        <f t="shared" si="12"/>
        <v>0</v>
      </c>
    </row>
    <row r="62" spans="2:22" x14ac:dyDescent="0.35">
      <c r="B62" s="29" t="s">
        <v>74</v>
      </c>
      <c r="C62" s="29">
        <v>0</v>
      </c>
      <c r="D62" s="29">
        <v>0</v>
      </c>
      <c r="E62" s="29">
        <v>0</v>
      </c>
      <c r="F62" s="29">
        <v>0</v>
      </c>
      <c r="G62" s="29">
        <v>3</v>
      </c>
      <c r="H62" s="29">
        <v>4</v>
      </c>
      <c r="I62" s="29">
        <v>0</v>
      </c>
      <c r="J62" s="29">
        <v>15</v>
      </c>
      <c r="K62" s="29">
        <f t="shared" si="1"/>
        <v>22</v>
      </c>
      <c r="L62" s="36">
        <f t="shared" si="2"/>
        <v>3</v>
      </c>
      <c r="M62" s="31">
        <f t="shared" si="13"/>
        <v>0</v>
      </c>
      <c r="N62" s="31">
        <f t="shared" si="14"/>
        <v>0</v>
      </c>
      <c r="O62" s="31">
        <f t="shared" si="15"/>
        <v>0</v>
      </c>
      <c r="P62" s="31">
        <f t="shared" si="16"/>
        <v>0</v>
      </c>
      <c r="Q62" s="31">
        <f t="shared" si="17"/>
        <v>13.636363636363635</v>
      </c>
      <c r="R62" s="31">
        <f t="shared" si="18"/>
        <v>18.181818181818183</v>
      </c>
      <c r="S62" s="31">
        <f t="shared" si="19"/>
        <v>0</v>
      </c>
      <c r="T62" s="31">
        <f t="shared" si="20"/>
        <v>68.181818181818173</v>
      </c>
      <c r="U62" s="31">
        <f t="shared" si="21"/>
        <v>100</v>
      </c>
      <c r="V62" s="37">
        <f t="shared" si="12"/>
        <v>13.636363636363635</v>
      </c>
    </row>
    <row r="63" spans="2:22" x14ac:dyDescent="0.35">
      <c r="B63" s="29" t="s">
        <v>75</v>
      </c>
      <c r="C63" s="29">
        <v>0</v>
      </c>
      <c r="D63" s="29">
        <v>0</v>
      </c>
      <c r="E63" s="29">
        <v>0</v>
      </c>
      <c r="F63" s="29">
        <v>0</v>
      </c>
      <c r="G63" s="29">
        <v>5</v>
      </c>
      <c r="H63" s="29">
        <v>0</v>
      </c>
      <c r="I63" s="29">
        <v>4</v>
      </c>
      <c r="J63" s="29">
        <v>5</v>
      </c>
      <c r="K63" s="29">
        <f t="shared" si="1"/>
        <v>14</v>
      </c>
      <c r="L63" s="36">
        <f t="shared" si="2"/>
        <v>5</v>
      </c>
      <c r="M63" s="31">
        <f t="shared" si="13"/>
        <v>0</v>
      </c>
      <c r="N63" s="31">
        <f t="shared" si="14"/>
        <v>0</v>
      </c>
      <c r="O63" s="31">
        <f t="shared" si="15"/>
        <v>0</v>
      </c>
      <c r="P63" s="31">
        <f t="shared" si="16"/>
        <v>0</v>
      </c>
      <c r="Q63" s="31">
        <f t="shared" si="17"/>
        <v>35.714285714285715</v>
      </c>
      <c r="R63" s="31">
        <f t="shared" si="18"/>
        <v>0</v>
      </c>
      <c r="S63" s="31">
        <f t="shared" si="19"/>
        <v>28.571428571428569</v>
      </c>
      <c r="T63" s="31">
        <f t="shared" si="20"/>
        <v>35.714285714285715</v>
      </c>
      <c r="U63" s="31">
        <f t="shared" si="21"/>
        <v>100</v>
      </c>
      <c r="V63" s="37">
        <f t="shared" si="12"/>
        <v>35.714285714285715</v>
      </c>
    </row>
    <row r="64" spans="2:22" x14ac:dyDescent="0.35">
      <c r="B64" s="29" t="s">
        <v>33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3</v>
      </c>
      <c r="I64" s="29">
        <v>4</v>
      </c>
      <c r="J64" s="29">
        <v>0</v>
      </c>
      <c r="K64" s="29">
        <f t="shared" si="1"/>
        <v>7</v>
      </c>
      <c r="L64" s="36">
        <f t="shared" si="2"/>
        <v>0</v>
      </c>
      <c r="M64" s="31">
        <f t="shared" si="13"/>
        <v>0</v>
      </c>
      <c r="N64" s="31">
        <f t="shared" si="14"/>
        <v>0</v>
      </c>
      <c r="O64" s="31">
        <f t="shared" si="15"/>
        <v>0</v>
      </c>
      <c r="P64" s="31">
        <f t="shared" si="16"/>
        <v>0</v>
      </c>
      <c r="Q64" s="31">
        <f t="shared" si="17"/>
        <v>0</v>
      </c>
      <c r="R64" s="31">
        <f t="shared" si="18"/>
        <v>42.857142857142854</v>
      </c>
      <c r="S64" s="31">
        <f t="shared" si="19"/>
        <v>57.142857142857139</v>
      </c>
      <c r="T64" s="31">
        <f t="shared" si="20"/>
        <v>0</v>
      </c>
      <c r="U64" s="31">
        <f t="shared" si="21"/>
        <v>100</v>
      </c>
      <c r="V64" s="37">
        <f t="shared" si="12"/>
        <v>0</v>
      </c>
    </row>
    <row r="65" spans="2:22" x14ac:dyDescent="0.35">
      <c r="B65" s="29" t="s">
        <v>76</v>
      </c>
      <c r="C65" s="29">
        <v>0</v>
      </c>
      <c r="D65" s="29">
        <v>0</v>
      </c>
      <c r="E65" s="29">
        <v>0</v>
      </c>
      <c r="F65" s="29">
        <v>4</v>
      </c>
      <c r="G65" s="29">
        <v>0</v>
      </c>
      <c r="H65" s="29">
        <v>0</v>
      </c>
      <c r="I65" s="29">
        <v>0</v>
      </c>
      <c r="J65" s="29">
        <v>3</v>
      </c>
      <c r="K65" s="29">
        <f t="shared" si="1"/>
        <v>7</v>
      </c>
      <c r="L65" s="36"/>
      <c r="M65" s="31">
        <f t="shared" si="13"/>
        <v>0</v>
      </c>
      <c r="N65" s="31">
        <f t="shared" si="14"/>
        <v>0</v>
      </c>
      <c r="O65" s="31">
        <f t="shared" si="15"/>
        <v>0</v>
      </c>
      <c r="P65" s="31">
        <f t="shared" si="16"/>
        <v>57.142857142857139</v>
      </c>
      <c r="Q65" s="31">
        <f t="shared" si="17"/>
        <v>0</v>
      </c>
      <c r="R65" s="31">
        <f t="shared" si="18"/>
        <v>0</v>
      </c>
      <c r="S65" s="31">
        <f t="shared" si="19"/>
        <v>0</v>
      </c>
      <c r="T65" s="31">
        <f t="shared" si="20"/>
        <v>42.857142857142854</v>
      </c>
      <c r="U65" s="31">
        <f t="shared" si="21"/>
        <v>100</v>
      </c>
      <c r="V65" s="37"/>
    </row>
    <row r="66" spans="2:22" x14ac:dyDescent="0.35">
      <c r="B66" s="29" t="s">
        <v>77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11</v>
      </c>
      <c r="J66" s="29">
        <v>3</v>
      </c>
      <c r="K66" s="29">
        <f t="shared" si="1"/>
        <v>14</v>
      </c>
      <c r="L66" s="36">
        <f t="shared" si="2"/>
        <v>0</v>
      </c>
      <c r="M66" s="31">
        <f t="shared" si="13"/>
        <v>0</v>
      </c>
      <c r="N66" s="31">
        <f t="shared" si="14"/>
        <v>0</v>
      </c>
      <c r="O66" s="31">
        <f t="shared" si="15"/>
        <v>0</v>
      </c>
      <c r="P66" s="31">
        <f t="shared" si="16"/>
        <v>0</v>
      </c>
      <c r="Q66" s="31">
        <f t="shared" si="17"/>
        <v>0</v>
      </c>
      <c r="R66" s="31">
        <f t="shared" si="18"/>
        <v>0</v>
      </c>
      <c r="S66" s="31">
        <f t="shared" si="19"/>
        <v>78.571428571428569</v>
      </c>
      <c r="T66" s="31">
        <f t="shared" si="20"/>
        <v>21.428571428571427</v>
      </c>
      <c r="U66" s="31">
        <f t="shared" si="21"/>
        <v>100</v>
      </c>
      <c r="V66" s="37">
        <f t="shared" si="12"/>
        <v>0</v>
      </c>
    </row>
    <row r="67" spans="2:22" x14ac:dyDescent="0.35">
      <c r="B67" s="29" t="s">
        <v>78</v>
      </c>
      <c r="C67" s="29">
        <v>0</v>
      </c>
      <c r="D67" s="29">
        <v>0</v>
      </c>
      <c r="E67" s="29">
        <v>0</v>
      </c>
      <c r="F67" s="29">
        <v>0</v>
      </c>
      <c r="G67" s="29">
        <v>4</v>
      </c>
      <c r="H67" s="29">
        <v>4</v>
      </c>
      <c r="I67" s="29">
        <v>3</v>
      </c>
      <c r="J67" s="29">
        <v>13</v>
      </c>
      <c r="K67" s="29">
        <f t="shared" si="1"/>
        <v>24</v>
      </c>
      <c r="L67" s="36">
        <f t="shared" si="2"/>
        <v>4</v>
      </c>
      <c r="M67" s="31">
        <f t="shared" si="13"/>
        <v>0</v>
      </c>
      <c r="N67" s="31">
        <f t="shared" si="14"/>
        <v>0</v>
      </c>
      <c r="O67" s="31">
        <f t="shared" si="15"/>
        <v>0</v>
      </c>
      <c r="P67" s="31">
        <f t="shared" si="16"/>
        <v>0</v>
      </c>
      <c r="Q67" s="31">
        <f t="shared" si="17"/>
        <v>16.666666666666664</v>
      </c>
      <c r="R67" s="31">
        <f t="shared" si="18"/>
        <v>16.666666666666664</v>
      </c>
      <c r="S67" s="31">
        <f t="shared" si="19"/>
        <v>12.5</v>
      </c>
      <c r="T67" s="31">
        <f t="shared" si="20"/>
        <v>54.166666666666664</v>
      </c>
      <c r="U67" s="31">
        <f t="shared" si="21"/>
        <v>100</v>
      </c>
      <c r="V67" s="37">
        <f t="shared" si="12"/>
        <v>16.666666666666664</v>
      </c>
    </row>
    <row r="68" spans="2:22" x14ac:dyDescent="0.35">
      <c r="B68" s="29" t="s">
        <v>34</v>
      </c>
      <c r="C68" s="29">
        <v>0</v>
      </c>
      <c r="D68" s="29">
        <v>0</v>
      </c>
      <c r="E68" s="29">
        <v>3</v>
      </c>
      <c r="F68" s="29">
        <v>0</v>
      </c>
      <c r="G68" s="29">
        <v>0</v>
      </c>
      <c r="H68" s="29">
        <v>0</v>
      </c>
      <c r="I68" s="29">
        <v>4</v>
      </c>
      <c r="J68" s="29">
        <v>8</v>
      </c>
      <c r="K68" s="29">
        <f t="shared" si="1"/>
        <v>15</v>
      </c>
      <c r="L68" s="36">
        <f t="shared" si="2"/>
        <v>3</v>
      </c>
      <c r="M68" s="31">
        <f t="shared" si="13"/>
        <v>0</v>
      </c>
      <c r="N68" s="31">
        <f t="shared" si="14"/>
        <v>0</v>
      </c>
      <c r="O68" s="31">
        <f t="shared" si="15"/>
        <v>20</v>
      </c>
      <c r="P68" s="31">
        <f t="shared" si="16"/>
        <v>0</v>
      </c>
      <c r="Q68" s="31">
        <f t="shared" si="17"/>
        <v>0</v>
      </c>
      <c r="R68" s="31">
        <f t="shared" si="18"/>
        <v>0</v>
      </c>
      <c r="S68" s="31">
        <f t="shared" si="19"/>
        <v>26.666666666666668</v>
      </c>
      <c r="T68" s="31">
        <f t="shared" si="20"/>
        <v>53.333333333333336</v>
      </c>
      <c r="U68" s="31">
        <f t="shared" si="21"/>
        <v>100</v>
      </c>
      <c r="V68" s="37">
        <f t="shared" si="12"/>
        <v>20</v>
      </c>
    </row>
    <row r="69" spans="2:22" x14ac:dyDescent="0.35">
      <c r="B69" s="29" t="s">
        <v>79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4</v>
      </c>
      <c r="K69" s="29">
        <f t="shared" si="1"/>
        <v>4</v>
      </c>
      <c r="L69" s="36">
        <f t="shared" si="2"/>
        <v>0</v>
      </c>
      <c r="M69" s="31">
        <f t="shared" si="13"/>
        <v>0</v>
      </c>
      <c r="N69" s="31">
        <f t="shared" si="14"/>
        <v>0</v>
      </c>
      <c r="O69" s="31">
        <f t="shared" si="15"/>
        <v>0</v>
      </c>
      <c r="P69" s="31">
        <f t="shared" si="16"/>
        <v>0</v>
      </c>
      <c r="Q69" s="31">
        <f t="shared" si="17"/>
        <v>0</v>
      </c>
      <c r="R69" s="31">
        <f t="shared" si="18"/>
        <v>0</v>
      </c>
      <c r="S69" s="31">
        <f t="shared" si="19"/>
        <v>0</v>
      </c>
      <c r="T69" s="31">
        <f t="shared" si="20"/>
        <v>100</v>
      </c>
      <c r="U69" s="31">
        <f t="shared" si="21"/>
        <v>100</v>
      </c>
      <c r="V69" s="37">
        <f t="shared" si="12"/>
        <v>0</v>
      </c>
    </row>
    <row r="70" spans="2:22" x14ac:dyDescent="0.35">
      <c r="B70" s="29" t="s">
        <v>80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6</v>
      </c>
      <c r="J70" s="29">
        <v>3</v>
      </c>
      <c r="K70" s="29">
        <f t="shared" si="1"/>
        <v>9</v>
      </c>
      <c r="L70" s="36">
        <f t="shared" si="2"/>
        <v>0</v>
      </c>
      <c r="M70" s="31">
        <f t="shared" si="13"/>
        <v>0</v>
      </c>
      <c r="N70" s="31">
        <f t="shared" si="14"/>
        <v>0</v>
      </c>
      <c r="O70" s="31">
        <f t="shared" si="15"/>
        <v>0</v>
      </c>
      <c r="P70" s="31">
        <f t="shared" si="16"/>
        <v>0</v>
      </c>
      <c r="Q70" s="31">
        <f t="shared" si="17"/>
        <v>0</v>
      </c>
      <c r="R70" s="31">
        <f t="shared" si="18"/>
        <v>0</v>
      </c>
      <c r="S70" s="31">
        <f t="shared" si="19"/>
        <v>66.666666666666657</v>
      </c>
      <c r="T70" s="31">
        <f t="shared" si="20"/>
        <v>33.333333333333329</v>
      </c>
      <c r="U70" s="31">
        <f t="shared" si="21"/>
        <v>100</v>
      </c>
      <c r="V70" s="37">
        <f t="shared" si="12"/>
        <v>0</v>
      </c>
    </row>
    <row r="71" spans="2:22" x14ac:dyDescent="0.35">
      <c r="B71" s="29" t="s">
        <v>44</v>
      </c>
      <c r="C71" s="29">
        <v>0</v>
      </c>
      <c r="D71" s="29">
        <v>0</v>
      </c>
      <c r="E71" s="29">
        <v>0</v>
      </c>
      <c r="F71" s="29">
        <v>4</v>
      </c>
      <c r="G71" s="29">
        <v>4</v>
      </c>
      <c r="H71" s="29">
        <v>3</v>
      </c>
      <c r="I71" s="29">
        <v>7</v>
      </c>
      <c r="J71" s="29">
        <v>9</v>
      </c>
      <c r="K71" s="29">
        <f t="shared" ref="K71:K84" si="22">SUM(C71:J71)</f>
        <v>27</v>
      </c>
      <c r="L71" s="36">
        <f t="shared" si="2"/>
        <v>8</v>
      </c>
      <c r="M71" s="31">
        <f t="shared" si="13"/>
        <v>0</v>
      </c>
      <c r="N71" s="31">
        <f t="shared" si="14"/>
        <v>0</v>
      </c>
      <c r="O71" s="31">
        <f t="shared" si="15"/>
        <v>0</v>
      </c>
      <c r="P71" s="31">
        <f t="shared" si="16"/>
        <v>14.814814814814813</v>
      </c>
      <c r="Q71" s="31">
        <f t="shared" si="17"/>
        <v>14.814814814814813</v>
      </c>
      <c r="R71" s="31">
        <f t="shared" si="18"/>
        <v>11.111111111111111</v>
      </c>
      <c r="S71" s="31">
        <f t="shared" si="19"/>
        <v>25.925925925925924</v>
      </c>
      <c r="T71" s="31">
        <f t="shared" si="20"/>
        <v>33.333333333333329</v>
      </c>
      <c r="U71" s="31">
        <f t="shared" si="21"/>
        <v>100</v>
      </c>
      <c r="V71" s="37">
        <f t="shared" si="12"/>
        <v>29.629629629629626</v>
      </c>
    </row>
    <row r="72" spans="2:22" x14ac:dyDescent="0.35">
      <c r="B72" s="29" t="s">
        <v>81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4</v>
      </c>
      <c r="J72" s="29">
        <v>6</v>
      </c>
      <c r="K72" s="29">
        <f t="shared" si="22"/>
        <v>10</v>
      </c>
      <c r="L72" s="36">
        <f t="shared" ref="L72:L84" si="23">SUM(C72:G72)</f>
        <v>0</v>
      </c>
      <c r="M72" s="31">
        <f t="shared" si="13"/>
        <v>0</v>
      </c>
      <c r="N72" s="31">
        <f t="shared" si="14"/>
        <v>0</v>
      </c>
      <c r="O72" s="31">
        <f t="shared" si="15"/>
        <v>0</v>
      </c>
      <c r="P72" s="31">
        <f t="shared" si="16"/>
        <v>0</v>
      </c>
      <c r="Q72" s="31">
        <f t="shared" si="17"/>
        <v>0</v>
      </c>
      <c r="R72" s="31">
        <f t="shared" si="18"/>
        <v>0</v>
      </c>
      <c r="S72" s="31">
        <f t="shared" si="19"/>
        <v>40</v>
      </c>
      <c r="T72" s="31">
        <f t="shared" si="20"/>
        <v>60</v>
      </c>
      <c r="U72" s="31">
        <f t="shared" si="21"/>
        <v>100</v>
      </c>
      <c r="V72" s="37">
        <f t="shared" ref="V72:V84" si="24">SUM(M72:Q72)</f>
        <v>0</v>
      </c>
    </row>
    <row r="73" spans="2:22" x14ac:dyDescent="0.35">
      <c r="B73" s="29" t="s">
        <v>45</v>
      </c>
      <c r="C73" s="29">
        <v>0</v>
      </c>
      <c r="D73" s="29">
        <v>0</v>
      </c>
      <c r="E73" s="29">
        <v>4</v>
      </c>
      <c r="F73" s="29">
        <v>0</v>
      </c>
      <c r="G73" s="29">
        <v>4</v>
      </c>
      <c r="H73" s="29">
        <v>10</v>
      </c>
      <c r="I73" s="29">
        <v>7</v>
      </c>
      <c r="J73" s="29">
        <v>16</v>
      </c>
      <c r="K73" s="29">
        <f t="shared" si="22"/>
        <v>41</v>
      </c>
      <c r="L73" s="36">
        <f t="shared" si="23"/>
        <v>8</v>
      </c>
      <c r="M73" s="31">
        <f t="shared" si="13"/>
        <v>0</v>
      </c>
      <c r="N73" s="31">
        <f t="shared" si="14"/>
        <v>0</v>
      </c>
      <c r="O73" s="31">
        <f t="shared" si="15"/>
        <v>9.7560975609756095</v>
      </c>
      <c r="P73" s="31">
        <f t="shared" si="16"/>
        <v>0</v>
      </c>
      <c r="Q73" s="31">
        <f t="shared" si="17"/>
        <v>9.7560975609756095</v>
      </c>
      <c r="R73" s="31">
        <f t="shared" si="18"/>
        <v>24.390243902439025</v>
      </c>
      <c r="S73" s="31">
        <f t="shared" si="19"/>
        <v>17.073170731707318</v>
      </c>
      <c r="T73" s="31">
        <f t="shared" si="20"/>
        <v>39.024390243902438</v>
      </c>
      <c r="U73" s="31">
        <f t="shared" si="21"/>
        <v>100</v>
      </c>
      <c r="V73" s="37">
        <f t="shared" si="24"/>
        <v>19.512195121951219</v>
      </c>
    </row>
    <row r="74" spans="2:22" x14ac:dyDescent="0.35">
      <c r="B74" s="29" t="s">
        <v>35</v>
      </c>
      <c r="C74" s="29">
        <v>0</v>
      </c>
      <c r="D74" s="29">
        <v>0</v>
      </c>
      <c r="E74" s="29">
        <v>0</v>
      </c>
      <c r="F74" s="29">
        <v>3</v>
      </c>
      <c r="G74" s="29">
        <v>0</v>
      </c>
      <c r="H74" s="29">
        <v>0</v>
      </c>
      <c r="I74" s="29">
        <v>3</v>
      </c>
      <c r="J74" s="29">
        <v>9</v>
      </c>
      <c r="K74" s="29">
        <f t="shared" si="22"/>
        <v>15</v>
      </c>
      <c r="L74" s="36">
        <f t="shared" si="23"/>
        <v>3</v>
      </c>
      <c r="M74" s="31">
        <f t="shared" si="13"/>
        <v>0</v>
      </c>
      <c r="N74" s="31">
        <f t="shared" si="14"/>
        <v>0</v>
      </c>
      <c r="O74" s="31">
        <f t="shared" si="15"/>
        <v>0</v>
      </c>
      <c r="P74" s="31">
        <f t="shared" si="16"/>
        <v>20</v>
      </c>
      <c r="Q74" s="31">
        <f t="shared" si="17"/>
        <v>0</v>
      </c>
      <c r="R74" s="31">
        <f t="shared" si="18"/>
        <v>0</v>
      </c>
      <c r="S74" s="31">
        <f t="shared" si="19"/>
        <v>20</v>
      </c>
      <c r="T74" s="31">
        <f t="shared" si="20"/>
        <v>60</v>
      </c>
      <c r="U74" s="31">
        <f t="shared" si="21"/>
        <v>100</v>
      </c>
      <c r="V74" s="37">
        <f t="shared" si="24"/>
        <v>20</v>
      </c>
    </row>
    <row r="75" spans="2:22" x14ac:dyDescent="0.35">
      <c r="B75" s="29" t="s">
        <v>82</v>
      </c>
      <c r="C75" s="29">
        <v>0</v>
      </c>
      <c r="D75" s="29">
        <v>0</v>
      </c>
      <c r="E75" s="29">
        <v>3</v>
      </c>
      <c r="F75" s="29">
        <v>0</v>
      </c>
      <c r="G75" s="29">
        <v>7</v>
      </c>
      <c r="H75" s="29">
        <v>8</v>
      </c>
      <c r="I75" s="29">
        <v>15</v>
      </c>
      <c r="J75" s="29">
        <v>23</v>
      </c>
      <c r="K75" s="29">
        <f t="shared" si="22"/>
        <v>56</v>
      </c>
      <c r="L75" s="36">
        <f t="shared" si="23"/>
        <v>10</v>
      </c>
      <c r="M75" s="31">
        <f t="shared" si="13"/>
        <v>0</v>
      </c>
      <c r="N75" s="31">
        <f t="shared" si="14"/>
        <v>0</v>
      </c>
      <c r="O75" s="31">
        <f t="shared" si="15"/>
        <v>5.3571428571428568</v>
      </c>
      <c r="P75" s="31">
        <f t="shared" si="16"/>
        <v>0</v>
      </c>
      <c r="Q75" s="31">
        <f t="shared" si="17"/>
        <v>12.5</v>
      </c>
      <c r="R75" s="31">
        <f t="shared" si="18"/>
        <v>14.285714285714285</v>
      </c>
      <c r="S75" s="31">
        <f t="shared" si="19"/>
        <v>26.785714285714285</v>
      </c>
      <c r="T75" s="31">
        <f t="shared" si="20"/>
        <v>41.071428571428569</v>
      </c>
      <c r="U75" s="31">
        <f t="shared" si="21"/>
        <v>100</v>
      </c>
      <c r="V75" s="37">
        <f t="shared" si="24"/>
        <v>17.857142857142858</v>
      </c>
    </row>
    <row r="76" spans="2:22" x14ac:dyDescent="0.35">
      <c r="B76" s="29" t="s">
        <v>83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3</v>
      </c>
      <c r="I76" s="29">
        <v>0</v>
      </c>
      <c r="J76" s="29">
        <v>3</v>
      </c>
      <c r="K76" s="29">
        <f t="shared" si="22"/>
        <v>6</v>
      </c>
      <c r="L76" s="36">
        <f t="shared" si="23"/>
        <v>0</v>
      </c>
      <c r="M76" s="31">
        <f t="shared" si="13"/>
        <v>0</v>
      </c>
      <c r="N76" s="31">
        <f t="shared" si="14"/>
        <v>0</v>
      </c>
      <c r="O76" s="31">
        <f t="shared" si="15"/>
        <v>0</v>
      </c>
      <c r="P76" s="31">
        <f t="shared" si="16"/>
        <v>0</v>
      </c>
      <c r="Q76" s="31">
        <f t="shared" si="17"/>
        <v>0</v>
      </c>
      <c r="R76" s="31">
        <f t="shared" si="18"/>
        <v>50</v>
      </c>
      <c r="S76" s="31">
        <f t="shared" si="19"/>
        <v>0</v>
      </c>
      <c r="T76" s="31">
        <f t="shared" si="20"/>
        <v>50</v>
      </c>
      <c r="U76" s="31">
        <f t="shared" si="21"/>
        <v>100</v>
      </c>
      <c r="V76" s="37">
        <f t="shared" si="24"/>
        <v>0</v>
      </c>
    </row>
    <row r="77" spans="2:22" x14ac:dyDescent="0.35">
      <c r="B77" s="29" t="s">
        <v>36</v>
      </c>
      <c r="C77" s="29">
        <v>0</v>
      </c>
      <c r="D77" s="29">
        <v>0</v>
      </c>
      <c r="E77" s="29">
        <v>4</v>
      </c>
      <c r="F77" s="29">
        <v>4</v>
      </c>
      <c r="G77" s="29">
        <v>3</v>
      </c>
      <c r="H77" s="29">
        <v>10</v>
      </c>
      <c r="I77" s="29">
        <v>9</v>
      </c>
      <c r="J77" s="29">
        <v>18</v>
      </c>
      <c r="K77" s="29">
        <f t="shared" si="22"/>
        <v>48</v>
      </c>
      <c r="L77" s="36">
        <f t="shared" si="23"/>
        <v>11</v>
      </c>
      <c r="M77" s="31">
        <f t="shared" si="13"/>
        <v>0</v>
      </c>
      <c r="N77" s="31">
        <f t="shared" si="14"/>
        <v>0</v>
      </c>
      <c r="O77" s="31">
        <f t="shared" si="15"/>
        <v>8.3333333333333321</v>
      </c>
      <c r="P77" s="31">
        <f t="shared" si="16"/>
        <v>8.3333333333333321</v>
      </c>
      <c r="Q77" s="31">
        <f t="shared" si="17"/>
        <v>6.25</v>
      </c>
      <c r="R77" s="31">
        <f t="shared" si="18"/>
        <v>20.833333333333336</v>
      </c>
      <c r="S77" s="31">
        <f t="shared" si="19"/>
        <v>18.75</v>
      </c>
      <c r="T77" s="31">
        <f t="shared" si="20"/>
        <v>37.5</v>
      </c>
      <c r="U77" s="31">
        <f t="shared" si="21"/>
        <v>100</v>
      </c>
      <c r="V77" s="37">
        <f t="shared" si="24"/>
        <v>22.916666666666664</v>
      </c>
    </row>
    <row r="78" spans="2:22" x14ac:dyDescent="0.35">
      <c r="B78" s="29" t="s">
        <v>37</v>
      </c>
      <c r="C78" s="29">
        <v>0</v>
      </c>
      <c r="D78" s="29">
        <v>0</v>
      </c>
      <c r="E78" s="29">
        <v>3</v>
      </c>
      <c r="F78" s="29">
        <v>6</v>
      </c>
      <c r="G78" s="29">
        <v>0</v>
      </c>
      <c r="H78" s="29">
        <v>27</v>
      </c>
      <c r="I78" s="29">
        <v>32</v>
      </c>
      <c r="J78" s="29">
        <v>55</v>
      </c>
      <c r="K78" s="29">
        <f t="shared" si="22"/>
        <v>123</v>
      </c>
      <c r="L78" s="36">
        <f t="shared" si="23"/>
        <v>9</v>
      </c>
      <c r="M78" s="31">
        <f t="shared" si="13"/>
        <v>0</v>
      </c>
      <c r="N78" s="31">
        <f t="shared" si="14"/>
        <v>0</v>
      </c>
      <c r="O78" s="31">
        <f t="shared" si="15"/>
        <v>2.4390243902439024</v>
      </c>
      <c r="P78" s="31">
        <f t="shared" si="16"/>
        <v>4.8780487804878048</v>
      </c>
      <c r="Q78" s="31">
        <f t="shared" si="17"/>
        <v>0</v>
      </c>
      <c r="R78" s="31">
        <f t="shared" si="18"/>
        <v>21.951219512195124</v>
      </c>
      <c r="S78" s="31">
        <f t="shared" si="19"/>
        <v>26.016260162601629</v>
      </c>
      <c r="T78" s="31">
        <f t="shared" si="20"/>
        <v>44.715447154471541</v>
      </c>
      <c r="U78" s="31">
        <f t="shared" si="21"/>
        <v>100</v>
      </c>
      <c r="V78" s="37">
        <f t="shared" si="24"/>
        <v>7.3170731707317067</v>
      </c>
    </row>
    <row r="79" spans="2:22" x14ac:dyDescent="0.35">
      <c r="B79" s="29" t="s">
        <v>46</v>
      </c>
      <c r="C79" s="29">
        <v>0</v>
      </c>
      <c r="D79" s="29">
        <v>0</v>
      </c>
      <c r="E79" s="29">
        <v>0</v>
      </c>
      <c r="F79" s="29">
        <v>5</v>
      </c>
      <c r="G79" s="29">
        <v>3</v>
      </c>
      <c r="H79" s="29">
        <v>15</v>
      </c>
      <c r="I79" s="29">
        <v>9</v>
      </c>
      <c r="J79" s="29">
        <v>23</v>
      </c>
      <c r="K79" s="29">
        <f t="shared" si="22"/>
        <v>55</v>
      </c>
      <c r="L79" s="36">
        <f t="shared" si="23"/>
        <v>8</v>
      </c>
      <c r="M79" s="31">
        <f t="shared" si="13"/>
        <v>0</v>
      </c>
      <c r="N79" s="31">
        <f t="shared" si="14"/>
        <v>0</v>
      </c>
      <c r="O79" s="31">
        <f t="shared" si="15"/>
        <v>0</v>
      </c>
      <c r="P79" s="31">
        <f t="shared" si="16"/>
        <v>9.0909090909090917</v>
      </c>
      <c r="Q79" s="31">
        <f t="shared" si="17"/>
        <v>5.4545454545454541</v>
      </c>
      <c r="R79" s="31">
        <f t="shared" si="18"/>
        <v>27.27272727272727</v>
      </c>
      <c r="S79" s="31">
        <f t="shared" si="19"/>
        <v>16.363636363636363</v>
      </c>
      <c r="T79" s="31">
        <f t="shared" si="20"/>
        <v>41.818181818181813</v>
      </c>
      <c r="U79" s="31">
        <f t="shared" si="21"/>
        <v>100</v>
      </c>
      <c r="V79" s="37">
        <f t="shared" si="24"/>
        <v>14.545454545454547</v>
      </c>
    </row>
    <row r="80" spans="2:22" x14ac:dyDescent="0.35">
      <c r="B80" s="29" t="s">
        <v>38</v>
      </c>
      <c r="C80" s="29">
        <v>4</v>
      </c>
      <c r="D80" s="29">
        <v>3</v>
      </c>
      <c r="E80" s="29">
        <v>3</v>
      </c>
      <c r="F80" s="29">
        <v>10</v>
      </c>
      <c r="G80" s="29">
        <v>31</v>
      </c>
      <c r="H80" s="29">
        <v>41</v>
      </c>
      <c r="I80" s="29">
        <v>78</v>
      </c>
      <c r="J80" s="29">
        <v>125</v>
      </c>
      <c r="K80" s="29">
        <f t="shared" si="22"/>
        <v>295</v>
      </c>
      <c r="L80" s="36">
        <f t="shared" si="23"/>
        <v>51</v>
      </c>
      <c r="M80" s="31">
        <f t="shared" si="13"/>
        <v>1.3559322033898304</v>
      </c>
      <c r="N80" s="31">
        <f t="shared" si="14"/>
        <v>1.0169491525423728</v>
      </c>
      <c r="O80" s="31">
        <f t="shared" si="15"/>
        <v>1.0169491525423728</v>
      </c>
      <c r="P80" s="31">
        <f t="shared" si="16"/>
        <v>3.3898305084745761</v>
      </c>
      <c r="Q80" s="31">
        <f t="shared" si="17"/>
        <v>10.508474576271185</v>
      </c>
      <c r="R80" s="31">
        <f t="shared" si="18"/>
        <v>13.898305084745763</v>
      </c>
      <c r="S80" s="31">
        <f t="shared" si="19"/>
        <v>26.440677966101696</v>
      </c>
      <c r="T80" s="31">
        <f t="shared" si="20"/>
        <v>42.372881355932201</v>
      </c>
      <c r="U80" s="31">
        <f t="shared" si="21"/>
        <v>100</v>
      </c>
      <c r="V80" s="37">
        <f t="shared" si="24"/>
        <v>17.288135593220339</v>
      </c>
    </row>
    <row r="81" spans="2:22" x14ac:dyDescent="0.35">
      <c r="B81" s="29" t="s">
        <v>39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5</v>
      </c>
      <c r="I81" s="29">
        <v>10</v>
      </c>
      <c r="J81" s="29">
        <v>9</v>
      </c>
      <c r="K81" s="29">
        <f t="shared" si="22"/>
        <v>24</v>
      </c>
      <c r="L81" s="36">
        <f t="shared" si="23"/>
        <v>0</v>
      </c>
      <c r="M81" s="31">
        <f t="shared" si="13"/>
        <v>0</v>
      </c>
      <c r="N81" s="31">
        <f t="shared" si="14"/>
        <v>0</v>
      </c>
      <c r="O81" s="31">
        <f t="shared" si="15"/>
        <v>0</v>
      </c>
      <c r="P81" s="31">
        <f t="shared" si="16"/>
        <v>0</v>
      </c>
      <c r="Q81" s="31">
        <f t="shared" si="17"/>
        <v>0</v>
      </c>
      <c r="R81" s="31">
        <f t="shared" si="18"/>
        <v>20.833333333333336</v>
      </c>
      <c r="S81" s="31">
        <f t="shared" si="19"/>
        <v>41.666666666666671</v>
      </c>
      <c r="T81" s="31">
        <f t="shared" si="20"/>
        <v>37.5</v>
      </c>
      <c r="U81" s="31">
        <f t="shared" si="21"/>
        <v>100</v>
      </c>
      <c r="V81" s="37">
        <f t="shared" si="24"/>
        <v>0</v>
      </c>
    </row>
    <row r="82" spans="2:22" x14ac:dyDescent="0.35">
      <c r="B82" s="29" t="s">
        <v>84</v>
      </c>
      <c r="C82" s="29">
        <v>0</v>
      </c>
      <c r="D82" s="29">
        <v>4</v>
      </c>
      <c r="E82" s="29">
        <v>4</v>
      </c>
      <c r="F82" s="29">
        <v>6</v>
      </c>
      <c r="G82" s="29">
        <v>6</v>
      </c>
      <c r="H82" s="29">
        <v>22</v>
      </c>
      <c r="I82" s="29">
        <v>16</v>
      </c>
      <c r="J82" s="29">
        <v>35</v>
      </c>
      <c r="K82" s="29">
        <f t="shared" si="22"/>
        <v>93</v>
      </c>
      <c r="L82" s="36">
        <f t="shared" si="23"/>
        <v>20</v>
      </c>
      <c r="M82" s="31">
        <f t="shared" si="13"/>
        <v>0</v>
      </c>
      <c r="N82" s="31">
        <f t="shared" si="14"/>
        <v>4.3010752688172049</v>
      </c>
      <c r="O82" s="31">
        <f t="shared" si="15"/>
        <v>4.3010752688172049</v>
      </c>
      <c r="P82" s="31">
        <f t="shared" si="16"/>
        <v>6.4516129032258061</v>
      </c>
      <c r="Q82" s="31">
        <f t="shared" si="17"/>
        <v>6.4516129032258061</v>
      </c>
      <c r="R82" s="31">
        <f t="shared" si="18"/>
        <v>23.655913978494624</v>
      </c>
      <c r="S82" s="31">
        <f t="shared" si="19"/>
        <v>17.20430107526882</v>
      </c>
      <c r="T82" s="31">
        <f t="shared" si="20"/>
        <v>37.634408602150536</v>
      </c>
      <c r="U82" s="31">
        <f t="shared" si="21"/>
        <v>100</v>
      </c>
      <c r="V82" s="37">
        <f t="shared" si="24"/>
        <v>21.505376344086024</v>
      </c>
    </row>
    <row r="83" spans="2:22" x14ac:dyDescent="0.35">
      <c r="B83" s="29" t="s">
        <v>85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3</v>
      </c>
      <c r="K83" s="29">
        <f t="shared" si="22"/>
        <v>3</v>
      </c>
      <c r="L83" s="36">
        <f t="shared" si="23"/>
        <v>0</v>
      </c>
      <c r="M83" s="31">
        <f t="shared" si="13"/>
        <v>0</v>
      </c>
      <c r="N83" s="31">
        <f t="shared" si="14"/>
        <v>0</v>
      </c>
      <c r="O83" s="31">
        <f t="shared" si="15"/>
        <v>0</v>
      </c>
      <c r="P83" s="31">
        <f t="shared" si="16"/>
        <v>0</v>
      </c>
      <c r="Q83" s="31">
        <f t="shared" si="17"/>
        <v>0</v>
      </c>
      <c r="R83" s="31">
        <f t="shared" si="18"/>
        <v>0</v>
      </c>
      <c r="S83" s="31">
        <f t="shared" si="19"/>
        <v>0</v>
      </c>
      <c r="T83" s="31">
        <f t="shared" si="20"/>
        <v>100</v>
      </c>
      <c r="U83" s="31">
        <f t="shared" si="21"/>
        <v>100</v>
      </c>
      <c r="V83" s="37">
        <f t="shared" si="24"/>
        <v>0</v>
      </c>
    </row>
    <row r="84" spans="2:22" x14ac:dyDescent="0.35">
      <c r="B84" s="29" t="s">
        <v>4</v>
      </c>
      <c r="C84" s="29">
        <v>26</v>
      </c>
      <c r="D84" s="29">
        <v>41</v>
      </c>
      <c r="E84" s="29">
        <v>84</v>
      </c>
      <c r="F84" s="29">
        <v>193</v>
      </c>
      <c r="G84" s="29">
        <v>357</v>
      </c>
      <c r="H84" s="29">
        <v>667</v>
      </c>
      <c r="I84" s="29">
        <v>1157</v>
      </c>
      <c r="J84" s="29">
        <v>1824</v>
      </c>
      <c r="K84" s="29">
        <f t="shared" si="22"/>
        <v>4349</v>
      </c>
      <c r="L84" s="36">
        <f t="shared" si="23"/>
        <v>701</v>
      </c>
      <c r="M84" s="31">
        <f t="shared" si="13"/>
        <v>0.59783858358243269</v>
      </c>
      <c r="N84" s="31">
        <f t="shared" si="14"/>
        <v>0.9427454587261439</v>
      </c>
      <c r="O84" s="31">
        <f t="shared" si="15"/>
        <v>1.9314785008047828</v>
      </c>
      <c r="P84" s="31">
        <f t="shared" si="16"/>
        <v>4.4378017935157503</v>
      </c>
      <c r="Q84" s="31">
        <f t="shared" si="17"/>
        <v>8.2087836284203277</v>
      </c>
      <c r="R84" s="31">
        <f t="shared" si="18"/>
        <v>15.336859048057025</v>
      </c>
      <c r="S84" s="31">
        <f t="shared" si="19"/>
        <v>26.603816969418258</v>
      </c>
      <c r="T84" s="31">
        <f t="shared" si="20"/>
        <v>41.940676017475283</v>
      </c>
      <c r="U84" s="31">
        <f t="shared" si="21"/>
        <v>100</v>
      </c>
      <c r="V84" s="37">
        <f t="shared" si="24"/>
        <v>16.118647965049437</v>
      </c>
    </row>
  </sheetData>
  <sheetProtection sheet="1" objects="1" scenarios="1"/>
  <mergeCells count="2">
    <mergeCell ref="C4:K4"/>
    <mergeCell ref="M4:U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83"/>
  <sheetViews>
    <sheetView workbookViewId="0">
      <selection activeCell="I5" sqref="I5"/>
    </sheetView>
  </sheetViews>
  <sheetFormatPr defaultColWidth="9.1328125" defaultRowHeight="13.15" x14ac:dyDescent="0.4"/>
  <cols>
    <col min="1" max="1" width="3" style="10" customWidth="1"/>
    <col min="2" max="2" width="18.86328125" style="10" bestFit="1" customWidth="1"/>
    <col min="3" max="5" width="11.86328125" style="10" customWidth="1"/>
    <col min="6" max="6" width="11.86328125" style="11" customWidth="1"/>
    <col min="7" max="7" width="11.86328125" style="10" customWidth="1"/>
    <col min="8" max="9" width="14" style="10" customWidth="1"/>
    <col min="10" max="16384" width="9.1328125" style="10"/>
  </cols>
  <sheetData>
    <row r="1" spans="2:9" ht="18" x14ac:dyDescent="0.55000000000000004">
      <c r="B1" s="12" t="s">
        <v>253</v>
      </c>
    </row>
    <row r="4" spans="2:9" ht="21.4" x14ac:dyDescent="0.4">
      <c r="C4" s="17" t="s">
        <v>89</v>
      </c>
      <c r="D4" s="17" t="s">
        <v>90</v>
      </c>
      <c r="E4" s="17" t="s">
        <v>91</v>
      </c>
      <c r="F4" s="17" t="s">
        <v>92</v>
      </c>
      <c r="G4" s="17" t="s">
        <v>4</v>
      </c>
      <c r="H4" s="17" t="s">
        <v>93</v>
      </c>
      <c r="I4" s="17" t="s">
        <v>94</v>
      </c>
    </row>
    <row r="5" spans="2:9" x14ac:dyDescent="0.4">
      <c r="B5" s="29" t="s">
        <v>47</v>
      </c>
      <c r="C5" s="78">
        <v>0</v>
      </c>
      <c r="D5" s="78">
        <v>5</v>
      </c>
      <c r="E5" s="78">
        <v>3</v>
      </c>
      <c r="F5" s="78">
        <v>0</v>
      </c>
      <c r="G5" s="78">
        <f>SUM(C5:F5)</f>
        <v>8</v>
      </c>
      <c r="H5" s="19">
        <f>SUM(C5:D5)/G5*100</f>
        <v>62.5</v>
      </c>
      <c r="I5" s="19">
        <f>100-H5</f>
        <v>37.5</v>
      </c>
    </row>
    <row r="6" spans="2:9" x14ac:dyDescent="0.4">
      <c r="B6" s="29" t="s">
        <v>40</v>
      </c>
      <c r="C6" s="78">
        <v>0</v>
      </c>
      <c r="D6" s="78">
        <v>13</v>
      </c>
      <c r="E6" s="78">
        <v>5</v>
      </c>
      <c r="F6" s="78">
        <v>3</v>
      </c>
      <c r="G6" s="78">
        <f t="shared" ref="G6:G69" si="0">SUM(C6:F6)</f>
        <v>21</v>
      </c>
      <c r="H6" s="19">
        <f t="shared" ref="H6:H69" si="1">SUM(C6:D6)/G6*100</f>
        <v>61.904761904761905</v>
      </c>
      <c r="I6" s="19">
        <f t="shared" ref="I6:I69" si="2">100-H6</f>
        <v>38.095238095238095</v>
      </c>
    </row>
    <row r="7" spans="2:9" x14ac:dyDescent="0.4">
      <c r="B7" s="29" t="s">
        <v>8</v>
      </c>
      <c r="C7" s="78">
        <v>11</v>
      </c>
      <c r="D7" s="78">
        <v>60</v>
      </c>
      <c r="E7" s="78">
        <v>93</v>
      </c>
      <c r="F7" s="78">
        <v>7</v>
      </c>
      <c r="G7" s="78">
        <f t="shared" si="0"/>
        <v>171</v>
      </c>
      <c r="H7" s="19">
        <f t="shared" si="1"/>
        <v>41.520467836257311</v>
      </c>
      <c r="I7" s="19">
        <f t="shared" si="2"/>
        <v>58.479532163742689</v>
      </c>
    </row>
    <row r="8" spans="2:9" x14ac:dyDescent="0.4">
      <c r="B8" s="29" t="s">
        <v>9</v>
      </c>
      <c r="C8" s="78">
        <v>3</v>
      </c>
      <c r="D8" s="78">
        <v>4</v>
      </c>
      <c r="E8" s="78">
        <v>24</v>
      </c>
      <c r="F8" s="78">
        <v>4</v>
      </c>
      <c r="G8" s="78">
        <f t="shared" si="0"/>
        <v>35</v>
      </c>
      <c r="H8" s="19">
        <f t="shared" si="1"/>
        <v>20</v>
      </c>
      <c r="I8" s="19">
        <f t="shared" si="2"/>
        <v>80</v>
      </c>
    </row>
    <row r="9" spans="2:9" x14ac:dyDescent="0.4">
      <c r="B9" s="29" t="s">
        <v>48</v>
      </c>
      <c r="C9" s="78">
        <v>0</v>
      </c>
      <c r="D9" s="78">
        <v>12</v>
      </c>
      <c r="E9" s="78">
        <v>11</v>
      </c>
      <c r="F9" s="78">
        <v>0</v>
      </c>
      <c r="G9" s="78">
        <f t="shared" si="0"/>
        <v>23</v>
      </c>
      <c r="H9" s="19">
        <f t="shared" si="1"/>
        <v>52.173913043478258</v>
      </c>
      <c r="I9" s="19">
        <f t="shared" si="2"/>
        <v>47.826086956521742</v>
      </c>
    </row>
    <row r="10" spans="2:9" x14ac:dyDescent="0.4">
      <c r="B10" s="29" t="s">
        <v>49</v>
      </c>
      <c r="C10" s="78">
        <v>6</v>
      </c>
      <c r="D10" s="78">
        <v>17</v>
      </c>
      <c r="E10" s="78">
        <v>29</v>
      </c>
      <c r="F10" s="78">
        <v>4</v>
      </c>
      <c r="G10" s="78">
        <f t="shared" si="0"/>
        <v>56</v>
      </c>
      <c r="H10" s="19">
        <f t="shared" si="1"/>
        <v>41.071428571428569</v>
      </c>
      <c r="I10" s="19">
        <f t="shared" si="2"/>
        <v>58.928571428571431</v>
      </c>
    </row>
    <row r="11" spans="2:9" x14ac:dyDescent="0.4">
      <c r="B11" s="29" t="s">
        <v>10</v>
      </c>
      <c r="C11" s="78">
        <v>0</v>
      </c>
      <c r="D11" s="78">
        <v>0</v>
      </c>
      <c r="E11" s="78">
        <v>12</v>
      </c>
      <c r="F11" s="78">
        <v>0</v>
      </c>
      <c r="G11" s="78">
        <f t="shared" si="0"/>
        <v>12</v>
      </c>
      <c r="H11" s="19">
        <f t="shared" si="1"/>
        <v>0</v>
      </c>
      <c r="I11" s="19">
        <f t="shared" si="2"/>
        <v>100</v>
      </c>
    </row>
    <row r="12" spans="2:9" x14ac:dyDescent="0.4">
      <c r="B12" s="29" t="s">
        <v>41</v>
      </c>
      <c r="C12" s="78">
        <v>0</v>
      </c>
      <c r="D12" s="78">
        <v>3</v>
      </c>
      <c r="E12" s="78">
        <v>5</v>
      </c>
      <c r="F12" s="78">
        <v>0</v>
      </c>
      <c r="G12" s="78">
        <f t="shared" si="0"/>
        <v>8</v>
      </c>
      <c r="H12" s="19">
        <f t="shared" si="1"/>
        <v>37.5</v>
      </c>
      <c r="I12" s="19">
        <f t="shared" si="2"/>
        <v>62.5</v>
      </c>
    </row>
    <row r="13" spans="2:9" x14ac:dyDescent="0.4">
      <c r="B13" s="29" t="s">
        <v>11</v>
      </c>
      <c r="C13" s="78">
        <v>0</v>
      </c>
      <c r="D13" s="78">
        <v>3</v>
      </c>
      <c r="E13" s="78">
        <v>3</v>
      </c>
      <c r="F13" s="78">
        <v>0</v>
      </c>
      <c r="G13" s="78">
        <f t="shared" si="0"/>
        <v>6</v>
      </c>
      <c r="H13" s="19">
        <f t="shared" si="1"/>
        <v>50</v>
      </c>
      <c r="I13" s="19">
        <f t="shared" si="2"/>
        <v>50</v>
      </c>
    </row>
    <row r="14" spans="2:9" x14ac:dyDescent="0.4">
      <c r="B14" s="29" t="s">
        <v>12</v>
      </c>
      <c r="C14" s="78">
        <v>24</v>
      </c>
      <c r="D14" s="78">
        <v>20</v>
      </c>
      <c r="E14" s="78">
        <v>56</v>
      </c>
      <c r="F14" s="78">
        <v>9</v>
      </c>
      <c r="G14" s="78">
        <f t="shared" si="0"/>
        <v>109</v>
      </c>
      <c r="H14" s="19">
        <f t="shared" si="1"/>
        <v>40.366972477064223</v>
      </c>
      <c r="I14" s="19">
        <f t="shared" si="2"/>
        <v>59.633027522935777</v>
      </c>
    </row>
    <row r="15" spans="2:9" x14ac:dyDescent="0.4">
      <c r="B15" s="29" t="s">
        <v>50</v>
      </c>
      <c r="C15" s="78">
        <v>0</v>
      </c>
      <c r="D15" s="78">
        <v>8</v>
      </c>
      <c r="E15" s="78">
        <v>0</v>
      </c>
      <c r="F15" s="78">
        <v>0</v>
      </c>
      <c r="G15" s="78">
        <f t="shared" si="0"/>
        <v>8</v>
      </c>
      <c r="H15" s="19">
        <f t="shared" si="1"/>
        <v>100</v>
      </c>
      <c r="I15" s="19">
        <f t="shared" si="2"/>
        <v>0</v>
      </c>
    </row>
    <row r="16" spans="2:9" x14ac:dyDescent="0.4">
      <c r="B16" s="29" t="s">
        <v>51</v>
      </c>
      <c r="C16" s="78">
        <v>6</v>
      </c>
      <c r="D16" s="78">
        <v>36</v>
      </c>
      <c r="E16" s="78">
        <v>33</v>
      </c>
      <c r="F16" s="78">
        <v>4</v>
      </c>
      <c r="G16" s="78">
        <f t="shared" si="0"/>
        <v>79</v>
      </c>
      <c r="H16" s="19">
        <f t="shared" si="1"/>
        <v>53.164556962025308</v>
      </c>
      <c r="I16" s="19">
        <f t="shared" si="2"/>
        <v>46.835443037974692</v>
      </c>
    </row>
    <row r="17" spans="2:9" x14ac:dyDescent="0.4">
      <c r="B17" s="29" t="s">
        <v>52</v>
      </c>
      <c r="C17" s="78">
        <v>11</v>
      </c>
      <c r="D17" s="78">
        <v>57</v>
      </c>
      <c r="E17" s="78">
        <v>68</v>
      </c>
      <c r="F17" s="78">
        <v>5</v>
      </c>
      <c r="G17" s="78">
        <f t="shared" si="0"/>
        <v>141</v>
      </c>
      <c r="H17" s="19">
        <f t="shared" si="1"/>
        <v>48.226950354609926</v>
      </c>
      <c r="I17" s="19">
        <f t="shared" si="2"/>
        <v>51.773049645390074</v>
      </c>
    </row>
    <row r="18" spans="2:9" x14ac:dyDescent="0.4">
      <c r="B18" s="29" t="s">
        <v>13</v>
      </c>
      <c r="C18" s="78">
        <v>81</v>
      </c>
      <c r="D18" s="78">
        <v>127</v>
      </c>
      <c r="E18" s="78">
        <v>189</v>
      </c>
      <c r="F18" s="78">
        <v>11</v>
      </c>
      <c r="G18" s="78">
        <f t="shared" si="0"/>
        <v>408</v>
      </c>
      <c r="H18" s="19">
        <f t="shared" si="1"/>
        <v>50.980392156862742</v>
      </c>
      <c r="I18" s="19">
        <f t="shared" si="2"/>
        <v>49.019607843137258</v>
      </c>
    </row>
    <row r="19" spans="2:9" x14ac:dyDescent="0.4">
      <c r="B19" s="29" t="s">
        <v>53</v>
      </c>
      <c r="C19" s="78">
        <v>0</v>
      </c>
      <c r="D19" s="78">
        <v>6</v>
      </c>
      <c r="E19" s="78">
        <v>13</v>
      </c>
      <c r="F19" s="78">
        <v>0</v>
      </c>
      <c r="G19" s="78">
        <f t="shared" si="0"/>
        <v>19</v>
      </c>
      <c r="H19" s="19">
        <f t="shared" si="1"/>
        <v>31.578947368421051</v>
      </c>
      <c r="I19" s="19">
        <f t="shared" si="2"/>
        <v>68.421052631578945</v>
      </c>
    </row>
    <row r="20" spans="2:9" x14ac:dyDescent="0.4">
      <c r="B20" s="29" t="s">
        <v>54</v>
      </c>
      <c r="C20" s="78">
        <v>0</v>
      </c>
      <c r="D20" s="78">
        <v>14</v>
      </c>
      <c r="E20" s="78">
        <v>13</v>
      </c>
      <c r="F20" s="78">
        <v>0</v>
      </c>
      <c r="G20" s="78">
        <f t="shared" si="0"/>
        <v>27</v>
      </c>
      <c r="H20" s="19">
        <f t="shared" si="1"/>
        <v>51.851851851851848</v>
      </c>
      <c r="I20" s="19">
        <f t="shared" si="2"/>
        <v>48.148148148148152</v>
      </c>
    </row>
    <row r="21" spans="2:9" x14ac:dyDescent="0.4">
      <c r="B21" s="29" t="s">
        <v>55</v>
      </c>
      <c r="C21" s="78">
        <v>0</v>
      </c>
      <c r="D21" s="78">
        <v>14</v>
      </c>
      <c r="E21" s="78">
        <v>6</v>
      </c>
      <c r="F21" s="78">
        <v>0</v>
      </c>
      <c r="G21" s="78">
        <f t="shared" si="0"/>
        <v>20</v>
      </c>
      <c r="H21" s="19">
        <f t="shared" si="1"/>
        <v>70</v>
      </c>
      <c r="I21" s="19">
        <f t="shared" si="2"/>
        <v>30</v>
      </c>
    </row>
    <row r="22" spans="2:9" x14ac:dyDescent="0.4">
      <c r="B22" s="29" t="s">
        <v>14</v>
      </c>
      <c r="C22" s="78">
        <v>13</v>
      </c>
      <c r="D22" s="78">
        <v>10</v>
      </c>
      <c r="E22" s="78">
        <v>18</v>
      </c>
      <c r="F22" s="78">
        <v>6</v>
      </c>
      <c r="G22" s="78">
        <f t="shared" si="0"/>
        <v>47</v>
      </c>
      <c r="H22" s="19">
        <f t="shared" si="1"/>
        <v>48.936170212765958</v>
      </c>
      <c r="I22" s="19">
        <f t="shared" si="2"/>
        <v>51.063829787234042</v>
      </c>
    </row>
    <row r="23" spans="2:9" x14ac:dyDescent="0.4">
      <c r="B23" s="29" t="s">
        <v>56</v>
      </c>
      <c r="C23" s="78">
        <v>0</v>
      </c>
      <c r="D23" s="78">
        <v>22</v>
      </c>
      <c r="E23" s="78">
        <v>35</v>
      </c>
      <c r="F23" s="78">
        <v>3</v>
      </c>
      <c r="G23" s="78">
        <f t="shared" si="0"/>
        <v>60</v>
      </c>
      <c r="H23" s="19">
        <f t="shared" si="1"/>
        <v>36.666666666666664</v>
      </c>
      <c r="I23" s="19">
        <f t="shared" si="2"/>
        <v>63.333333333333336</v>
      </c>
    </row>
    <row r="24" spans="2:9" x14ac:dyDescent="0.4">
      <c r="B24" s="29" t="s">
        <v>15</v>
      </c>
      <c r="C24" s="78">
        <v>0</v>
      </c>
      <c r="D24" s="78">
        <v>23</v>
      </c>
      <c r="E24" s="78">
        <v>60</v>
      </c>
      <c r="F24" s="78">
        <v>6</v>
      </c>
      <c r="G24" s="78">
        <f t="shared" si="0"/>
        <v>89</v>
      </c>
      <c r="H24" s="19">
        <f t="shared" si="1"/>
        <v>25.842696629213485</v>
      </c>
      <c r="I24" s="19">
        <f t="shared" si="2"/>
        <v>74.157303370786508</v>
      </c>
    </row>
    <row r="25" spans="2:9" x14ac:dyDescent="0.4">
      <c r="B25" s="29" t="s">
        <v>57</v>
      </c>
      <c r="C25" s="78">
        <v>0</v>
      </c>
      <c r="D25" s="78">
        <v>9</v>
      </c>
      <c r="E25" s="78">
        <v>7</v>
      </c>
      <c r="F25" s="78">
        <v>0</v>
      </c>
      <c r="G25" s="78">
        <f t="shared" si="0"/>
        <v>16</v>
      </c>
      <c r="H25" s="19">
        <f t="shared" si="1"/>
        <v>56.25</v>
      </c>
      <c r="I25" s="19">
        <f t="shared" si="2"/>
        <v>43.75</v>
      </c>
    </row>
    <row r="26" spans="2:9" x14ac:dyDescent="0.4">
      <c r="B26" s="29" t="s">
        <v>16</v>
      </c>
      <c r="C26" s="78">
        <v>13</v>
      </c>
      <c r="D26" s="78">
        <v>6</v>
      </c>
      <c r="E26" s="78">
        <v>9</v>
      </c>
      <c r="F26" s="78">
        <v>0</v>
      </c>
      <c r="G26" s="78">
        <f t="shared" si="0"/>
        <v>28</v>
      </c>
      <c r="H26" s="19">
        <f t="shared" si="1"/>
        <v>67.857142857142861</v>
      </c>
      <c r="I26" s="19">
        <f t="shared" si="2"/>
        <v>32.142857142857139</v>
      </c>
    </row>
    <row r="27" spans="2:9" x14ac:dyDescent="0.4">
      <c r="B27" s="29" t="s">
        <v>58</v>
      </c>
      <c r="C27" s="78">
        <v>3</v>
      </c>
      <c r="D27" s="78">
        <v>17</v>
      </c>
      <c r="E27" s="78">
        <v>13</v>
      </c>
      <c r="F27" s="78">
        <v>0</v>
      </c>
      <c r="G27" s="78">
        <f t="shared" si="0"/>
        <v>33</v>
      </c>
      <c r="H27" s="19">
        <f t="shared" si="1"/>
        <v>60.606060606060609</v>
      </c>
      <c r="I27" s="19">
        <f t="shared" si="2"/>
        <v>39.393939393939391</v>
      </c>
    </row>
    <row r="28" spans="2:9" x14ac:dyDescent="0.4">
      <c r="B28" s="29" t="s">
        <v>59</v>
      </c>
      <c r="C28" s="78">
        <v>3</v>
      </c>
      <c r="D28" s="78">
        <v>10</v>
      </c>
      <c r="E28" s="78">
        <v>7</v>
      </c>
      <c r="F28" s="78">
        <v>0</v>
      </c>
      <c r="G28" s="78">
        <f t="shared" si="0"/>
        <v>20</v>
      </c>
      <c r="H28" s="19">
        <f t="shared" si="1"/>
        <v>65</v>
      </c>
      <c r="I28" s="19">
        <f t="shared" si="2"/>
        <v>35</v>
      </c>
    </row>
    <row r="29" spans="2:9" x14ac:dyDescent="0.4">
      <c r="B29" s="29" t="s">
        <v>17</v>
      </c>
      <c r="C29" s="78">
        <v>10</v>
      </c>
      <c r="D29" s="78">
        <v>53</v>
      </c>
      <c r="E29" s="78">
        <v>85</v>
      </c>
      <c r="F29" s="78">
        <v>6</v>
      </c>
      <c r="G29" s="78">
        <f t="shared" si="0"/>
        <v>154</v>
      </c>
      <c r="H29" s="19">
        <f t="shared" si="1"/>
        <v>40.909090909090914</v>
      </c>
      <c r="I29" s="19">
        <f t="shared" si="2"/>
        <v>59.090909090909086</v>
      </c>
    </row>
    <row r="30" spans="2:9" x14ac:dyDescent="0.4">
      <c r="B30" s="30" t="s">
        <v>18</v>
      </c>
      <c r="C30" s="79">
        <v>47</v>
      </c>
      <c r="D30" s="79">
        <v>27</v>
      </c>
      <c r="E30" s="79">
        <v>76</v>
      </c>
      <c r="F30" s="79">
        <v>7</v>
      </c>
      <c r="G30" s="78">
        <f t="shared" si="0"/>
        <v>157</v>
      </c>
      <c r="H30" s="19">
        <f t="shared" si="1"/>
        <v>47.133757961783438</v>
      </c>
      <c r="I30" s="19">
        <f t="shared" si="2"/>
        <v>52.866242038216562</v>
      </c>
    </row>
    <row r="31" spans="2:9" x14ac:dyDescent="0.4">
      <c r="B31" s="29" t="s">
        <v>19</v>
      </c>
      <c r="C31" s="78">
        <v>17</v>
      </c>
      <c r="D31" s="78">
        <v>59</v>
      </c>
      <c r="E31" s="78">
        <v>97</v>
      </c>
      <c r="F31" s="78">
        <v>6</v>
      </c>
      <c r="G31" s="78">
        <f t="shared" si="0"/>
        <v>179</v>
      </c>
      <c r="H31" s="19">
        <f t="shared" si="1"/>
        <v>42.458100558659218</v>
      </c>
      <c r="I31" s="19">
        <f t="shared" si="2"/>
        <v>57.541899441340782</v>
      </c>
    </row>
    <row r="32" spans="2:9" x14ac:dyDescent="0.4">
      <c r="B32" s="29" t="s">
        <v>20</v>
      </c>
      <c r="C32" s="78">
        <v>9</v>
      </c>
      <c r="D32" s="78">
        <v>34</v>
      </c>
      <c r="E32" s="78">
        <v>48</v>
      </c>
      <c r="F32" s="78">
        <v>8</v>
      </c>
      <c r="G32" s="78">
        <f t="shared" si="0"/>
        <v>99</v>
      </c>
      <c r="H32" s="19">
        <f t="shared" si="1"/>
        <v>43.43434343434344</v>
      </c>
      <c r="I32" s="19">
        <f t="shared" si="2"/>
        <v>56.56565656565656</v>
      </c>
    </row>
    <row r="33" spans="2:9" x14ac:dyDescent="0.4">
      <c r="B33" s="29" t="s">
        <v>60</v>
      </c>
      <c r="C33" s="78">
        <v>0</v>
      </c>
      <c r="D33" s="78">
        <v>4</v>
      </c>
      <c r="E33" s="78">
        <v>3</v>
      </c>
      <c r="F33" s="78">
        <v>0</v>
      </c>
      <c r="G33" s="78">
        <f t="shared" si="0"/>
        <v>7</v>
      </c>
      <c r="H33" s="19">
        <f t="shared" si="1"/>
        <v>57.142857142857139</v>
      </c>
      <c r="I33" s="19">
        <f t="shared" si="2"/>
        <v>42.857142857142861</v>
      </c>
    </row>
    <row r="34" spans="2:9" x14ac:dyDescent="0.4">
      <c r="B34" s="29" t="s">
        <v>61</v>
      </c>
      <c r="C34" s="78">
        <v>0</v>
      </c>
      <c r="D34" s="78">
        <v>0</v>
      </c>
      <c r="E34" s="78">
        <v>0</v>
      </c>
      <c r="F34" s="78">
        <v>0</v>
      </c>
      <c r="G34" s="78">
        <f t="shared" si="0"/>
        <v>0</v>
      </c>
      <c r="H34" s="19">
        <v>0</v>
      </c>
      <c r="I34" s="19">
        <v>0</v>
      </c>
    </row>
    <row r="35" spans="2:9" x14ac:dyDescent="0.4">
      <c r="B35" s="29" t="s">
        <v>21</v>
      </c>
      <c r="C35" s="78">
        <v>12</v>
      </c>
      <c r="D35" s="78">
        <v>4</v>
      </c>
      <c r="E35" s="78">
        <v>12</v>
      </c>
      <c r="F35" s="78">
        <v>0</v>
      </c>
      <c r="G35" s="78">
        <f t="shared" si="0"/>
        <v>28</v>
      </c>
      <c r="H35" s="19">
        <f t="shared" si="1"/>
        <v>57.142857142857139</v>
      </c>
      <c r="I35" s="19">
        <f t="shared" si="2"/>
        <v>42.857142857142861</v>
      </c>
    </row>
    <row r="36" spans="2:9" x14ac:dyDescent="0.4">
      <c r="B36" s="29" t="s">
        <v>42</v>
      </c>
      <c r="C36" s="78">
        <v>4</v>
      </c>
      <c r="D36" s="78">
        <v>9</v>
      </c>
      <c r="E36" s="78">
        <v>20</v>
      </c>
      <c r="F36" s="78">
        <v>0</v>
      </c>
      <c r="G36" s="78">
        <f t="shared" si="0"/>
        <v>33</v>
      </c>
      <c r="H36" s="19">
        <f t="shared" si="1"/>
        <v>39.393939393939391</v>
      </c>
      <c r="I36" s="19">
        <f t="shared" si="2"/>
        <v>60.606060606060609</v>
      </c>
    </row>
    <row r="37" spans="2:9" x14ac:dyDescent="0.4">
      <c r="B37" s="29" t="s">
        <v>22</v>
      </c>
      <c r="C37" s="78">
        <v>97</v>
      </c>
      <c r="D37" s="78">
        <v>47</v>
      </c>
      <c r="E37" s="78">
        <v>102</v>
      </c>
      <c r="F37" s="78">
        <v>0</v>
      </c>
      <c r="G37" s="78">
        <f t="shared" si="0"/>
        <v>246</v>
      </c>
      <c r="H37" s="19">
        <f t="shared" si="1"/>
        <v>58.536585365853654</v>
      </c>
      <c r="I37" s="19">
        <f t="shared" si="2"/>
        <v>41.463414634146346</v>
      </c>
    </row>
    <row r="38" spans="2:9" x14ac:dyDescent="0.4">
      <c r="B38" s="29" t="s">
        <v>62</v>
      </c>
      <c r="C38" s="78">
        <v>0</v>
      </c>
      <c r="D38" s="78">
        <v>3</v>
      </c>
      <c r="E38" s="78">
        <v>4</v>
      </c>
      <c r="F38" s="78">
        <v>0</v>
      </c>
      <c r="G38" s="78">
        <f t="shared" si="0"/>
        <v>7</v>
      </c>
      <c r="H38" s="19">
        <f t="shared" si="1"/>
        <v>42.857142857142854</v>
      </c>
      <c r="I38" s="19">
        <f t="shared" si="2"/>
        <v>57.142857142857146</v>
      </c>
    </row>
    <row r="39" spans="2:9" x14ac:dyDescent="0.4">
      <c r="B39" s="29" t="s">
        <v>23</v>
      </c>
      <c r="C39" s="78">
        <v>10</v>
      </c>
      <c r="D39" s="78">
        <v>10</v>
      </c>
      <c r="E39" s="78">
        <v>17</v>
      </c>
      <c r="F39" s="78">
        <v>3</v>
      </c>
      <c r="G39" s="78">
        <f t="shared" si="0"/>
        <v>40</v>
      </c>
      <c r="H39" s="19">
        <f t="shared" si="1"/>
        <v>50</v>
      </c>
      <c r="I39" s="19">
        <f t="shared" si="2"/>
        <v>50</v>
      </c>
    </row>
    <row r="40" spans="2:9" x14ac:dyDescent="0.4">
      <c r="B40" s="29" t="s">
        <v>24</v>
      </c>
      <c r="C40" s="78">
        <v>7</v>
      </c>
      <c r="D40" s="78">
        <v>21</v>
      </c>
      <c r="E40" s="78">
        <v>25</v>
      </c>
      <c r="F40" s="78">
        <v>0</v>
      </c>
      <c r="G40" s="78">
        <f t="shared" si="0"/>
        <v>53</v>
      </c>
      <c r="H40" s="19">
        <f t="shared" si="1"/>
        <v>52.830188679245282</v>
      </c>
      <c r="I40" s="19">
        <f t="shared" si="2"/>
        <v>47.169811320754718</v>
      </c>
    </row>
    <row r="41" spans="2:9" x14ac:dyDescent="0.4">
      <c r="B41" s="29" t="s">
        <v>25</v>
      </c>
      <c r="C41" s="78">
        <v>11</v>
      </c>
      <c r="D41" s="78">
        <v>70</v>
      </c>
      <c r="E41" s="78">
        <v>72</v>
      </c>
      <c r="F41" s="78">
        <v>4</v>
      </c>
      <c r="G41" s="78">
        <f t="shared" si="0"/>
        <v>157</v>
      </c>
      <c r="H41" s="19">
        <f t="shared" si="1"/>
        <v>51.592356687898089</v>
      </c>
      <c r="I41" s="19">
        <f t="shared" si="2"/>
        <v>48.407643312101911</v>
      </c>
    </row>
    <row r="42" spans="2:9" x14ac:dyDescent="0.4">
      <c r="B42" s="29" t="s">
        <v>63</v>
      </c>
      <c r="C42" s="78">
        <v>0</v>
      </c>
      <c r="D42" s="78">
        <v>3</v>
      </c>
      <c r="E42" s="78">
        <v>3</v>
      </c>
      <c r="F42" s="78">
        <v>0</v>
      </c>
      <c r="G42" s="78">
        <f t="shared" si="0"/>
        <v>6</v>
      </c>
      <c r="H42" s="19">
        <f t="shared" si="1"/>
        <v>50</v>
      </c>
      <c r="I42" s="19">
        <f t="shared" si="2"/>
        <v>50</v>
      </c>
    </row>
    <row r="43" spans="2:9" x14ac:dyDescent="0.4">
      <c r="B43" s="29" t="s">
        <v>64</v>
      </c>
      <c r="C43" s="78">
        <v>0</v>
      </c>
      <c r="D43" s="78">
        <v>0</v>
      </c>
      <c r="E43" s="78">
        <v>8</v>
      </c>
      <c r="F43" s="78">
        <v>0</v>
      </c>
      <c r="G43" s="78">
        <f t="shared" si="0"/>
        <v>8</v>
      </c>
      <c r="H43" s="19">
        <f t="shared" si="1"/>
        <v>0</v>
      </c>
      <c r="I43" s="19">
        <f t="shared" si="2"/>
        <v>100</v>
      </c>
    </row>
    <row r="44" spans="2:9" x14ac:dyDescent="0.4">
      <c r="B44" s="29" t="s">
        <v>26</v>
      </c>
      <c r="C44" s="78">
        <v>4</v>
      </c>
      <c r="D44" s="78">
        <v>0</v>
      </c>
      <c r="E44" s="78">
        <v>11</v>
      </c>
      <c r="F44" s="78">
        <v>0</v>
      </c>
      <c r="G44" s="78">
        <f t="shared" si="0"/>
        <v>15</v>
      </c>
      <c r="H44" s="19">
        <f t="shared" si="1"/>
        <v>26.666666666666668</v>
      </c>
      <c r="I44" s="19">
        <f t="shared" si="2"/>
        <v>73.333333333333329</v>
      </c>
    </row>
    <row r="45" spans="2:9" x14ac:dyDescent="0.4">
      <c r="B45" s="29" t="s">
        <v>65</v>
      </c>
      <c r="C45" s="78">
        <v>0</v>
      </c>
      <c r="D45" s="78">
        <v>5</v>
      </c>
      <c r="E45" s="78">
        <v>0</v>
      </c>
      <c r="F45" s="78">
        <v>0</v>
      </c>
      <c r="G45" s="78">
        <f t="shared" si="0"/>
        <v>5</v>
      </c>
      <c r="H45" s="19">
        <f t="shared" si="1"/>
        <v>100</v>
      </c>
      <c r="I45" s="19">
        <f t="shared" si="2"/>
        <v>0</v>
      </c>
    </row>
    <row r="46" spans="2:9" x14ac:dyDescent="0.4">
      <c r="B46" s="29" t="s">
        <v>27</v>
      </c>
      <c r="C46" s="78">
        <v>11</v>
      </c>
      <c r="D46" s="78">
        <v>6</v>
      </c>
      <c r="E46" s="78">
        <v>7</v>
      </c>
      <c r="F46" s="78">
        <v>0</v>
      </c>
      <c r="G46" s="78">
        <f t="shared" si="0"/>
        <v>24</v>
      </c>
      <c r="H46" s="19">
        <f t="shared" si="1"/>
        <v>70.833333333333343</v>
      </c>
      <c r="I46" s="19">
        <f t="shared" si="2"/>
        <v>29.166666666666657</v>
      </c>
    </row>
    <row r="47" spans="2:9" x14ac:dyDescent="0.4">
      <c r="B47" s="29" t="s">
        <v>28</v>
      </c>
      <c r="C47" s="78">
        <v>5</v>
      </c>
      <c r="D47" s="78">
        <v>15</v>
      </c>
      <c r="E47" s="78">
        <v>24</v>
      </c>
      <c r="F47" s="78">
        <v>0</v>
      </c>
      <c r="G47" s="78">
        <f t="shared" si="0"/>
        <v>44</v>
      </c>
      <c r="H47" s="19">
        <f t="shared" si="1"/>
        <v>45.454545454545453</v>
      </c>
      <c r="I47" s="19">
        <f t="shared" si="2"/>
        <v>54.545454545454547</v>
      </c>
    </row>
    <row r="48" spans="2:9" x14ac:dyDescent="0.4">
      <c r="B48" s="29" t="s">
        <v>29</v>
      </c>
      <c r="C48" s="78">
        <v>14</v>
      </c>
      <c r="D48" s="78">
        <v>7</v>
      </c>
      <c r="E48" s="78">
        <v>13</v>
      </c>
      <c r="F48" s="78">
        <v>7</v>
      </c>
      <c r="G48" s="78">
        <f t="shared" si="0"/>
        <v>41</v>
      </c>
      <c r="H48" s="19">
        <f t="shared" si="1"/>
        <v>51.219512195121951</v>
      </c>
      <c r="I48" s="19">
        <f t="shared" si="2"/>
        <v>48.780487804878049</v>
      </c>
    </row>
    <row r="49" spans="2:9" x14ac:dyDescent="0.4">
      <c r="B49" s="29" t="s">
        <v>66</v>
      </c>
      <c r="C49" s="78">
        <v>22</v>
      </c>
      <c r="D49" s="78">
        <v>72</v>
      </c>
      <c r="E49" s="78">
        <v>101</v>
      </c>
      <c r="F49" s="78">
        <v>7</v>
      </c>
      <c r="G49" s="78">
        <f t="shared" si="0"/>
        <v>202</v>
      </c>
      <c r="H49" s="19">
        <f t="shared" si="1"/>
        <v>46.534653465346537</v>
      </c>
      <c r="I49" s="19">
        <f t="shared" si="2"/>
        <v>53.465346534653463</v>
      </c>
    </row>
    <row r="50" spans="2:9" x14ac:dyDescent="0.4">
      <c r="B50" s="29" t="s">
        <v>43</v>
      </c>
      <c r="C50" s="78">
        <v>5</v>
      </c>
      <c r="D50" s="78">
        <v>31</v>
      </c>
      <c r="E50" s="78">
        <v>38</v>
      </c>
      <c r="F50" s="78">
        <v>11</v>
      </c>
      <c r="G50" s="78">
        <f t="shared" si="0"/>
        <v>85</v>
      </c>
      <c r="H50" s="19">
        <f t="shared" si="1"/>
        <v>42.352941176470587</v>
      </c>
      <c r="I50" s="19">
        <f t="shared" si="2"/>
        <v>57.647058823529413</v>
      </c>
    </row>
    <row r="51" spans="2:9" x14ac:dyDescent="0.4">
      <c r="B51" s="29" t="s">
        <v>67</v>
      </c>
      <c r="C51" s="78">
        <v>7</v>
      </c>
      <c r="D51" s="78">
        <v>25</v>
      </c>
      <c r="E51" s="78">
        <v>36</v>
      </c>
      <c r="F51" s="78">
        <v>4</v>
      </c>
      <c r="G51" s="78">
        <f t="shared" si="0"/>
        <v>72</v>
      </c>
      <c r="H51" s="19">
        <f t="shared" si="1"/>
        <v>44.444444444444443</v>
      </c>
      <c r="I51" s="19">
        <f t="shared" si="2"/>
        <v>55.555555555555557</v>
      </c>
    </row>
    <row r="52" spans="2:9" x14ac:dyDescent="0.4">
      <c r="B52" s="29" t="s">
        <v>68</v>
      </c>
      <c r="C52" s="78">
        <v>8</v>
      </c>
      <c r="D52" s="78">
        <v>18</v>
      </c>
      <c r="E52" s="78">
        <v>25</v>
      </c>
      <c r="F52" s="78">
        <v>3</v>
      </c>
      <c r="G52" s="78">
        <f t="shared" si="0"/>
        <v>54</v>
      </c>
      <c r="H52" s="19">
        <f t="shared" si="1"/>
        <v>48.148148148148145</v>
      </c>
      <c r="I52" s="19">
        <f t="shared" si="2"/>
        <v>51.851851851851855</v>
      </c>
    </row>
    <row r="53" spans="2:9" x14ac:dyDescent="0.4">
      <c r="B53" s="29" t="s">
        <v>30</v>
      </c>
      <c r="C53" s="78">
        <v>6</v>
      </c>
      <c r="D53" s="78">
        <v>12</v>
      </c>
      <c r="E53" s="78">
        <v>27</v>
      </c>
      <c r="F53" s="78">
        <v>3</v>
      </c>
      <c r="G53" s="78">
        <f t="shared" si="0"/>
        <v>48</v>
      </c>
      <c r="H53" s="19">
        <f t="shared" si="1"/>
        <v>37.5</v>
      </c>
      <c r="I53" s="19">
        <f t="shared" si="2"/>
        <v>62.5</v>
      </c>
    </row>
    <row r="54" spans="2:9" x14ac:dyDescent="0.4">
      <c r="B54" s="29" t="s">
        <v>31</v>
      </c>
      <c r="C54" s="78">
        <v>4</v>
      </c>
      <c r="D54" s="78">
        <v>6</v>
      </c>
      <c r="E54" s="78">
        <v>8</v>
      </c>
      <c r="F54" s="78">
        <v>0</v>
      </c>
      <c r="G54" s="78">
        <f t="shared" si="0"/>
        <v>18</v>
      </c>
      <c r="H54" s="19">
        <f t="shared" si="1"/>
        <v>55.555555555555557</v>
      </c>
      <c r="I54" s="19">
        <f t="shared" si="2"/>
        <v>44.444444444444443</v>
      </c>
    </row>
    <row r="55" spans="2:9" x14ac:dyDescent="0.4">
      <c r="B55" s="29" t="s">
        <v>69</v>
      </c>
      <c r="C55" s="78">
        <v>0</v>
      </c>
      <c r="D55" s="78">
        <v>7</v>
      </c>
      <c r="E55" s="78">
        <v>5</v>
      </c>
      <c r="F55" s="78">
        <v>0</v>
      </c>
      <c r="G55" s="78">
        <f t="shared" si="0"/>
        <v>12</v>
      </c>
      <c r="H55" s="19">
        <f t="shared" si="1"/>
        <v>58.333333333333336</v>
      </c>
      <c r="I55" s="19">
        <f t="shared" si="2"/>
        <v>41.666666666666664</v>
      </c>
    </row>
    <row r="56" spans="2:9" x14ac:dyDescent="0.4">
      <c r="B56" s="29" t="s">
        <v>32</v>
      </c>
      <c r="C56" s="78">
        <v>27</v>
      </c>
      <c r="D56" s="78">
        <v>5</v>
      </c>
      <c r="E56" s="78">
        <v>29</v>
      </c>
      <c r="F56" s="78">
        <v>3</v>
      </c>
      <c r="G56" s="78">
        <f t="shared" si="0"/>
        <v>64</v>
      </c>
      <c r="H56" s="19">
        <f t="shared" si="1"/>
        <v>50</v>
      </c>
      <c r="I56" s="19">
        <f t="shared" si="2"/>
        <v>50</v>
      </c>
    </row>
    <row r="57" spans="2:9" x14ac:dyDescent="0.4">
      <c r="B57" s="29" t="s">
        <v>70</v>
      </c>
      <c r="C57" s="78">
        <v>5</v>
      </c>
      <c r="D57" s="78">
        <v>34</v>
      </c>
      <c r="E57" s="78">
        <v>40</v>
      </c>
      <c r="F57" s="78">
        <v>0</v>
      </c>
      <c r="G57" s="78">
        <f t="shared" si="0"/>
        <v>79</v>
      </c>
      <c r="H57" s="19">
        <f t="shared" si="1"/>
        <v>49.367088607594937</v>
      </c>
      <c r="I57" s="19">
        <f t="shared" si="2"/>
        <v>50.632911392405063</v>
      </c>
    </row>
    <row r="58" spans="2:9" x14ac:dyDescent="0.4">
      <c r="B58" s="29" t="s">
        <v>71</v>
      </c>
      <c r="C58" s="78">
        <v>0</v>
      </c>
      <c r="D58" s="78">
        <v>0</v>
      </c>
      <c r="E58" s="78">
        <v>8</v>
      </c>
      <c r="F58" s="78">
        <v>0</v>
      </c>
      <c r="G58" s="78">
        <f t="shared" si="0"/>
        <v>8</v>
      </c>
      <c r="H58" s="19">
        <f t="shared" si="1"/>
        <v>0</v>
      </c>
      <c r="I58" s="19">
        <f t="shared" si="2"/>
        <v>100</v>
      </c>
    </row>
    <row r="59" spans="2:9" x14ac:dyDescent="0.4">
      <c r="B59" s="29" t="s">
        <v>72</v>
      </c>
      <c r="C59" s="78">
        <v>0</v>
      </c>
      <c r="D59" s="78">
        <v>5</v>
      </c>
      <c r="E59" s="78">
        <v>3</v>
      </c>
      <c r="F59" s="78">
        <v>0</v>
      </c>
      <c r="G59" s="78">
        <f t="shared" si="0"/>
        <v>8</v>
      </c>
      <c r="H59" s="19">
        <f t="shared" si="1"/>
        <v>62.5</v>
      </c>
      <c r="I59" s="19">
        <f t="shared" si="2"/>
        <v>37.5</v>
      </c>
    </row>
    <row r="60" spans="2:9" x14ac:dyDescent="0.4">
      <c r="B60" s="29" t="s">
        <v>73</v>
      </c>
      <c r="C60" s="78">
        <v>0</v>
      </c>
      <c r="D60" s="78">
        <v>0</v>
      </c>
      <c r="E60" s="78">
        <v>7</v>
      </c>
      <c r="F60" s="78">
        <v>0</v>
      </c>
      <c r="G60" s="78">
        <f t="shared" si="0"/>
        <v>7</v>
      </c>
      <c r="H60" s="19">
        <f t="shared" si="1"/>
        <v>0</v>
      </c>
      <c r="I60" s="19">
        <f t="shared" si="2"/>
        <v>100</v>
      </c>
    </row>
    <row r="61" spans="2:9" x14ac:dyDescent="0.4">
      <c r="B61" s="29" t="s">
        <v>74</v>
      </c>
      <c r="C61" s="78">
        <v>5</v>
      </c>
      <c r="D61" s="78">
        <v>0</v>
      </c>
      <c r="E61" s="78">
        <v>12</v>
      </c>
      <c r="F61" s="78">
        <v>4</v>
      </c>
      <c r="G61" s="78">
        <f t="shared" si="0"/>
        <v>21</v>
      </c>
      <c r="H61" s="19">
        <f t="shared" si="1"/>
        <v>23.809523809523807</v>
      </c>
      <c r="I61" s="19">
        <f t="shared" si="2"/>
        <v>76.19047619047619</v>
      </c>
    </row>
    <row r="62" spans="2:9" x14ac:dyDescent="0.4">
      <c r="B62" s="29" t="s">
        <v>75</v>
      </c>
      <c r="C62" s="78">
        <v>4</v>
      </c>
      <c r="D62" s="78">
        <v>10</v>
      </c>
      <c r="E62" s="78">
        <v>3</v>
      </c>
      <c r="F62" s="78">
        <v>0</v>
      </c>
      <c r="G62" s="78">
        <f t="shared" si="0"/>
        <v>17</v>
      </c>
      <c r="H62" s="19">
        <f t="shared" si="1"/>
        <v>82.35294117647058</v>
      </c>
      <c r="I62" s="19">
        <f t="shared" si="2"/>
        <v>17.64705882352942</v>
      </c>
    </row>
    <row r="63" spans="2:9" x14ac:dyDescent="0.4">
      <c r="B63" s="29" t="s">
        <v>33</v>
      </c>
      <c r="C63" s="78">
        <v>0</v>
      </c>
      <c r="D63" s="78">
        <v>4</v>
      </c>
      <c r="E63" s="78">
        <v>9</v>
      </c>
      <c r="F63" s="78">
        <v>4</v>
      </c>
      <c r="G63" s="78">
        <f t="shared" si="0"/>
        <v>17</v>
      </c>
      <c r="H63" s="19">
        <f t="shared" si="1"/>
        <v>23.52941176470588</v>
      </c>
      <c r="I63" s="19">
        <f t="shared" si="2"/>
        <v>76.470588235294116</v>
      </c>
    </row>
    <row r="64" spans="2:9" x14ac:dyDescent="0.4">
      <c r="B64" s="29" t="s">
        <v>76</v>
      </c>
      <c r="C64" s="78">
        <v>0</v>
      </c>
      <c r="D64" s="78">
        <v>3</v>
      </c>
      <c r="E64" s="78">
        <v>9</v>
      </c>
      <c r="F64" s="78">
        <v>0</v>
      </c>
      <c r="G64" s="78">
        <f t="shared" si="0"/>
        <v>12</v>
      </c>
      <c r="H64" s="19">
        <f t="shared" si="1"/>
        <v>25</v>
      </c>
      <c r="I64" s="19">
        <f t="shared" si="2"/>
        <v>75</v>
      </c>
    </row>
    <row r="65" spans="2:9" x14ac:dyDescent="0.4">
      <c r="B65" s="29" t="s">
        <v>77</v>
      </c>
      <c r="C65" s="78">
        <v>0</v>
      </c>
      <c r="D65" s="78">
        <v>9</v>
      </c>
      <c r="E65" s="78">
        <v>9</v>
      </c>
      <c r="F65" s="78">
        <v>0</v>
      </c>
      <c r="G65" s="78">
        <f t="shared" si="0"/>
        <v>18</v>
      </c>
      <c r="H65" s="19">
        <f t="shared" si="1"/>
        <v>50</v>
      </c>
      <c r="I65" s="19">
        <f t="shared" si="2"/>
        <v>50</v>
      </c>
    </row>
    <row r="66" spans="2:9" x14ac:dyDescent="0.4">
      <c r="B66" s="29" t="s">
        <v>78</v>
      </c>
      <c r="C66" s="78">
        <v>0</v>
      </c>
      <c r="D66" s="78">
        <v>14</v>
      </c>
      <c r="E66" s="78">
        <v>9</v>
      </c>
      <c r="F66" s="78">
        <v>3</v>
      </c>
      <c r="G66" s="78">
        <f t="shared" si="0"/>
        <v>26</v>
      </c>
      <c r="H66" s="19">
        <f t="shared" si="1"/>
        <v>53.846153846153847</v>
      </c>
      <c r="I66" s="19">
        <f t="shared" si="2"/>
        <v>46.153846153846153</v>
      </c>
    </row>
    <row r="67" spans="2:9" x14ac:dyDescent="0.4">
      <c r="B67" s="29" t="s">
        <v>34</v>
      </c>
      <c r="C67" s="78">
        <v>0</v>
      </c>
      <c r="D67" s="78">
        <v>3</v>
      </c>
      <c r="E67" s="78">
        <v>5</v>
      </c>
      <c r="F67" s="78">
        <v>0</v>
      </c>
      <c r="G67" s="78">
        <f t="shared" si="0"/>
        <v>8</v>
      </c>
      <c r="H67" s="19">
        <f t="shared" si="1"/>
        <v>37.5</v>
      </c>
      <c r="I67" s="19">
        <f t="shared" si="2"/>
        <v>62.5</v>
      </c>
    </row>
    <row r="68" spans="2:9" x14ac:dyDescent="0.4">
      <c r="B68" s="29" t="s">
        <v>79</v>
      </c>
      <c r="C68" s="78">
        <v>0</v>
      </c>
      <c r="D68" s="78">
        <v>9</v>
      </c>
      <c r="E68" s="78">
        <v>5</v>
      </c>
      <c r="F68" s="78">
        <v>0</v>
      </c>
      <c r="G68" s="78">
        <f t="shared" si="0"/>
        <v>14</v>
      </c>
      <c r="H68" s="19">
        <f t="shared" si="1"/>
        <v>64.285714285714292</v>
      </c>
      <c r="I68" s="19">
        <f t="shared" si="2"/>
        <v>35.714285714285708</v>
      </c>
    </row>
    <row r="69" spans="2:9" x14ac:dyDescent="0.4">
      <c r="B69" s="29" t="s">
        <v>80</v>
      </c>
      <c r="C69" s="78">
        <v>5</v>
      </c>
      <c r="D69" s="78">
        <v>0</v>
      </c>
      <c r="E69" s="78">
        <v>0</v>
      </c>
      <c r="F69" s="78">
        <v>0</v>
      </c>
      <c r="G69" s="78">
        <f t="shared" si="0"/>
        <v>5</v>
      </c>
      <c r="H69" s="19">
        <f t="shared" si="1"/>
        <v>100</v>
      </c>
      <c r="I69" s="19">
        <f t="shared" si="2"/>
        <v>0</v>
      </c>
    </row>
    <row r="70" spans="2:9" x14ac:dyDescent="0.4">
      <c r="B70" s="29" t="s">
        <v>44</v>
      </c>
      <c r="C70" s="78">
        <v>0</v>
      </c>
      <c r="D70" s="78">
        <v>10</v>
      </c>
      <c r="E70" s="78">
        <v>10</v>
      </c>
      <c r="F70" s="78">
        <v>0</v>
      </c>
      <c r="G70" s="78">
        <f t="shared" ref="G70:G83" si="3">SUM(C70:F70)</f>
        <v>20</v>
      </c>
      <c r="H70" s="19">
        <f t="shared" ref="H70:H83" si="4">SUM(C70:D70)/G70*100</f>
        <v>50</v>
      </c>
      <c r="I70" s="19">
        <f t="shared" ref="I70:I83" si="5">100-H70</f>
        <v>50</v>
      </c>
    </row>
    <row r="71" spans="2:9" x14ac:dyDescent="0.4">
      <c r="B71" s="29" t="s">
        <v>81</v>
      </c>
      <c r="C71" s="78">
        <v>0</v>
      </c>
      <c r="D71" s="78">
        <v>5</v>
      </c>
      <c r="E71" s="78">
        <v>0</v>
      </c>
      <c r="F71" s="78">
        <v>0</v>
      </c>
      <c r="G71" s="78">
        <f t="shared" si="3"/>
        <v>5</v>
      </c>
      <c r="H71" s="19">
        <f t="shared" si="4"/>
        <v>100</v>
      </c>
      <c r="I71" s="19">
        <f t="shared" si="5"/>
        <v>0</v>
      </c>
    </row>
    <row r="72" spans="2:9" x14ac:dyDescent="0.4">
      <c r="B72" s="29" t="s">
        <v>45</v>
      </c>
      <c r="C72" s="78">
        <v>8</v>
      </c>
      <c r="D72" s="78">
        <v>12</v>
      </c>
      <c r="E72" s="78">
        <v>21</v>
      </c>
      <c r="F72" s="78">
        <v>0</v>
      </c>
      <c r="G72" s="78">
        <f t="shared" si="3"/>
        <v>41</v>
      </c>
      <c r="H72" s="19">
        <f t="shared" si="4"/>
        <v>48.780487804878049</v>
      </c>
      <c r="I72" s="19">
        <f t="shared" si="5"/>
        <v>51.219512195121951</v>
      </c>
    </row>
    <row r="73" spans="2:9" x14ac:dyDescent="0.4">
      <c r="B73" s="29" t="s">
        <v>35</v>
      </c>
      <c r="C73" s="78">
        <v>0</v>
      </c>
      <c r="D73" s="78">
        <v>6</v>
      </c>
      <c r="E73" s="78">
        <v>9</v>
      </c>
      <c r="F73" s="78">
        <v>0</v>
      </c>
      <c r="G73" s="78">
        <f t="shared" si="3"/>
        <v>15</v>
      </c>
      <c r="H73" s="19">
        <f t="shared" si="4"/>
        <v>40</v>
      </c>
      <c r="I73" s="19">
        <f t="shared" si="5"/>
        <v>60</v>
      </c>
    </row>
    <row r="74" spans="2:9" x14ac:dyDescent="0.4">
      <c r="B74" s="29" t="s">
        <v>82</v>
      </c>
      <c r="C74" s="78">
        <v>0</v>
      </c>
      <c r="D74" s="78">
        <v>21</v>
      </c>
      <c r="E74" s="78">
        <v>21</v>
      </c>
      <c r="F74" s="78">
        <v>0</v>
      </c>
      <c r="G74" s="78">
        <f t="shared" si="3"/>
        <v>42</v>
      </c>
      <c r="H74" s="19">
        <f t="shared" si="4"/>
        <v>50</v>
      </c>
      <c r="I74" s="19">
        <f t="shared" si="5"/>
        <v>50</v>
      </c>
    </row>
    <row r="75" spans="2:9" x14ac:dyDescent="0.4">
      <c r="B75" s="29" t="s">
        <v>83</v>
      </c>
      <c r="C75" s="78">
        <v>0</v>
      </c>
      <c r="D75" s="78">
        <v>0</v>
      </c>
      <c r="E75" s="78">
        <v>4</v>
      </c>
      <c r="F75" s="78">
        <v>0</v>
      </c>
      <c r="G75" s="78">
        <f t="shared" si="3"/>
        <v>4</v>
      </c>
      <c r="H75" s="19">
        <v>0</v>
      </c>
      <c r="I75" s="19">
        <v>0</v>
      </c>
    </row>
    <row r="76" spans="2:9" x14ac:dyDescent="0.4">
      <c r="B76" s="29" t="s">
        <v>36</v>
      </c>
      <c r="C76" s="78">
        <v>8</v>
      </c>
      <c r="D76" s="78">
        <v>8</v>
      </c>
      <c r="E76" s="78">
        <v>23</v>
      </c>
      <c r="F76" s="78">
        <v>9</v>
      </c>
      <c r="G76" s="78">
        <f t="shared" si="3"/>
        <v>48</v>
      </c>
      <c r="H76" s="19">
        <f t="shared" si="4"/>
        <v>33.333333333333329</v>
      </c>
      <c r="I76" s="19">
        <f t="shared" si="5"/>
        <v>66.666666666666671</v>
      </c>
    </row>
    <row r="77" spans="2:9" x14ac:dyDescent="0.4">
      <c r="B77" s="29" t="s">
        <v>37</v>
      </c>
      <c r="C77" s="78">
        <v>27</v>
      </c>
      <c r="D77" s="78">
        <v>29</v>
      </c>
      <c r="E77" s="78">
        <v>63</v>
      </c>
      <c r="F77" s="78">
        <v>3</v>
      </c>
      <c r="G77" s="78">
        <f t="shared" si="3"/>
        <v>122</v>
      </c>
      <c r="H77" s="19">
        <f t="shared" si="4"/>
        <v>45.901639344262293</v>
      </c>
      <c r="I77" s="19">
        <f t="shared" si="5"/>
        <v>54.098360655737707</v>
      </c>
    </row>
    <row r="78" spans="2:9" x14ac:dyDescent="0.4">
      <c r="B78" s="29" t="s">
        <v>46</v>
      </c>
      <c r="C78" s="78">
        <v>6</v>
      </c>
      <c r="D78" s="78">
        <v>21</v>
      </c>
      <c r="E78" s="78">
        <v>31</v>
      </c>
      <c r="F78" s="78">
        <v>5</v>
      </c>
      <c r="G78" s="78">
        <f t="shared" si="3"/>
        <v>63</v>
      </c>
      <c r="H78" s="19">
        <f t="shared" si="4"/>
        <v>42.857142857142854</v>
      </c>
      <c r="I78" s="19">
        <f t="shared" si="5"/>
        <v>57.142857142857146</v>
      </c>
    </row>
    <row r="79" spans="2:9" x14ac:dyDescent="0.4">
      <c r="B79" s="29" t="s">
        <v>38</v>
      </c>
      <c r="C79" s="78">
        <v>67</v>
      </c>
      <c r="D79" s="78">
        <v>90</v>
      </c>
      <c r="E79" s="78">
        <v>114</v>
      </c>
      <c r="F79" s="78">
        <v>12</v>
      </c>
      <c r="G79" s="78">
        <f t="shared" si="3"/>
        <v>283</v>
      </c>
      <c r="H79" s="19">
        <f t="shared" si="4"/>
        <v>55.477031802120138</v>
      </c>
      <c r="I79" s="19">
        <f t="shared" si="5"/>
        <v>44.522968197879862</v>
      </c>
    </row>
    <row r="80" spans="2:9" x14ac:dyDescent="0.4">
      <c r="B80" s="29" t="s">
        <v>39</v>
      </c>
      <c r="C80" s="78">
        <v>5</v>
      </c>
      <c r="D80" s="78">
        <v>3</v>
      </c>
      <c r="E80" s="78">
        <v>15</v>
      </c>
      <c r="F80" s="78">
        <v>0</v>
      </c>
      <c r="G80" s="78">
        <f t="shared" si="3"/>
        <v>23</v>
      </c>
      <c r="H80" s="19">
        <f t="shared" si="4"/>
        <v>34.782608695652172</v>
      </c>
      <c r="I80" s="19">
        <f t="shared" si="5"/>
        <v>65.217391304347828</v>
      </c>
    </row>
    <row r="81" spans="2:9" x14ac:dyDescent="0.4">
      <c r="B81" s="29" t="s">
        <v>84</v>
      </c>
      <c r="C81" s="78">
        <v>8</v>
      </c>
      <c r="D81" s="78">
        <v>32</v>
      </c>
      <c r="E81" s="78">
        <v>46</v>
      </c>
      <c r="F81" s="78">
        <v>4</v>
      </c>
      <c r="G81" s="78">
        <f t="shared" si="3"/>
        <v>90</v>
      </c>
      <c r="H81" s="19">
        <f t="shared" si="4"/>
        <v>44.444444444444443</v>
      </c>
      <c r="I81" s="19">
        <f t="shared" si="5"/>
        <v>55.555555555555557</v>
      </c>
    </row>
    <row r="82" spans="2:9" x14ac:dyDescent="0.4">
      <c r="B82" s="29" t="s">
        <v>85</v>
      </c>
      <c r="C82" s="78">
        <v>0</v>
      </c>
      <c r="D82" s="78">
        <v>0</v>
      </c>
      <c r="E82" s="78">
        <v>7</v>
      </c>
      <c r="F82" s="78">
        <v>0</v>
      </c>
      <c r="G82" s="78">
        <f t="shared" si="3"/>
        <v>7</v>
      </c>
      <c r="H82" s="19">
        <f t="shared" si="4"/>
        <v>0</v>
      </c>
      <c r="I82" s="19">
        <f t="shared" si="5"/>
        <v>100</v>
      </c>
    </row>
    <row r="83" spans="2:9" x14ac:dyDescent="0.4">
      <c r="B83" s="29" t="s">
        <v>4</v>
      </c>
      <c r="C83" s="78">
        <v>656</v>
      </c>
      <c r="D83" s="78">
        <v>1397</v>
      </c>
      <c r="E83" s="78">
        <v>2089</v>
      </c>
      <c r="F83" s="78">
        <v>205</v>
      </c>
      <c r="G83" s="78">
        <f t="shared" si="3"/>
        <v>4347</v>
      </c>
      <c r="H83" s="19">
        <f t="shared" si="4"/>
        <v>47.227973314929841</v>
      </c>
      <c r="I83" s="19">
        <f t="shared" si="5"/>
        <v>52.772026685070159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5" sqref="P5:P83"/>
    </sheetView>
  </sheetViews>
  <sheetFormatPr defaultRowHeight="12.75" x14ac:dyDescent="0.35"/>
  <cols>
    <col min="1" max="1" width="3" customWidth="1"/>
    <col min="2" max="2" width="18.86328125" bestFit="1" customWidth="1"/>
    <col min="3" max="6" width="13.59765625" customWidth="1"/>
    <col min="7" max="7" width="12.265625" customWidth="1"/>
    <col min="8" max="16" width="9.06640625" style="84"/>
  </cols>
  <sheetData>
    <row r="1" spans="2:16" ht="18" x14ac:dyDescent="0.55000000000000004">
      <c r="B1" s="12" t="s">
        <v>252</v>
      </c>
    </row>
    <row r="3" spans="2:16" x14ac:dyDescent="0.35">
      <c r="C3" s="6" t="s">
        <v>110</v>
      </c>
    </row>
    <row r="4" spans="2:16" ht="31.5" x14ac:dyDescent="0.35">
      <c r="C4" s="17" t="s">
        <v>113</v>
      </c>
      <c r="D4" s="17" t="s">
        <v>95</v>
      </c>
      <c r="E4" s="17" t="s">
        <v>96</v>
      </c>
      <c r="F4" s="17" t="s">
        <v>97</v>
      </c>
      <c r="G4" s="17" t="s">
        <v>109</v>
      </c>
      <c r="K4" s="85"/>
      <c r="L4" s="85" t="s">
        <v>254</v>
      </c>
      <c r="M4" s="85" t="s">
        <v>255</v>
      </c>
      <c r="N4" s="85" t="s">
        <v>256</v>
      </c>
      <c r="O4" s="85" t="s">
        <v>257</v>
      </c>
      <c r="P4" s="85" t="s">
        <v>4</v>
      </c>
    </row>
    <row r="5" spans="2:16" ht="13.15" x14ac:dyDescent="0.4">
      <c r="B5" s="14" t="s">
        <v>47</v>
      </c>
      <c r="C5" s="19">
        <f>IF($P5=0,0,L5/$P5*100)</f>
        <v>100</v>
      </c>
      <c r="D5" s="19">
        <f>IF($P5=0,0,M5/$P5*100)</f>
        <v>0</v>
      </c>
      <c r="E5" s="19">
        <f>IF($P5=0,0,N5/$P5*100)</f>
        <v>0</v>
      </c>
      <c r="F5" s="19">
        <f>IF($P5=0,0,O5/$P5*100)</f>
        <v>0</v>
      </c>
      <c r="G5" s="18">
        <f>P5</f>
        <v>5</v>
      </c>
      <c r="K5" s="85" t="s">
        <v>47</v>
      </c>
      <c r="L5" s="85">
        <v>5</v>
      </c>
      <c r="M5" s="85">
        <v>0</v>
      </c>
      <c r="N5" s="85">
        <v>0</v>
      </c>
      <c r="O5" s="85">
        <v>0</v>
      </c>
      <c r="P5" s="85">
        <v>5</v>
      </c>
    </row>
    <row r="6" spans="2:16" ht="13.15" x14ac:dyDescent="0.4">
      <c r="B6" s="14" t="s">
        <v>40</v>
      </c>
      <c r="C6" s="19">
        <f t="shared" ref="C6:C69" si="0">IF($P6=0,0,L6/$P6*100)</f>
        <v>81.25</v>
      </c>
      <c r="D6" s="19">
        <f t="shared" ref="D6:D69" si="1">IF($P6=0,0,M6/$P6*100)</f>
        <v>0</v>
      </c>
      <c r="E6" s="19">
        <f t="shared" ref="E6:E69" si="2">IF($P6=0,0,N6/$P6*100)</f>
        <v>0</v>
      </c>
      <c r="F6" s="19">
        <f t="shared" ref="F6:F69" si="3">IF($P6=0,0,O6/$P6*100)</f>
        <v>0</v>
      </c>
      <c r="G6" s="18">
        <f t="shared" ref="G6:G69" si="4">P6</f>
        <v>16</v>
      </c>
      <c r="K6" s="85" t="s">
        <v>40</v>
      </c>
      <c r="L6" s="85">
        <v>13</v>
      </c>
      <c r="M6" s="85">
        <v>0</v>
      </c>
      <c r="N6" s="85">
        <v>0</v>
      </c>
      <c r="O6" s="85">
        <v>0</v>
      </c>
      <c r="P6" s="85">
        <v>16</v>
      </c>
    </row>
    <row r="7" spans="2:16" ht="13.15" x14ac:dyDescent="0.4">
      <c r="B7" s="14" t="s">
        <v>8</v>
      </c>
      <c r="C7" s="19">
        <f t="shared" si="0"/>
        <v>44.936708860759495</v>
      </c>
      <c r="D7" s="19">
        <f t="shared" si="1"/>
        <v>37.974683544303801</v>
      </c>
      <c r="E7" s="19">
        <f t="shared" si="2"/>
        <v>0</v>
      </c>
      <c r="F7" s="19">
        <f t="shared" si="3"/>
        <v>8.2278481012658222</v>
      </c>
      <c r="G7" s="18">
        <f t="shared" si="4"/>
        <v>158</v>
      </c>
      <c r="K7" s="85" t="s">
        <v>8</v>
      </c>
      <c r="L7" s="85">
        <v>71</v>
      </c>
      <c r="M7" s="85">
        <v>60</v>
      </c>
      <c r="N7" s="85">
        <v>0</v>
      </c>
      <c r="O7" s="85">
        <v>13</v>
      </c>
      <c r="P7" s="85">
        <v>158</v>
      </c>
    </row>
    <row r="8" spans="2:16" ht="13.15" x14ac:dyDescent="0.4">
      <c r="B8" s="14" t="s">
        <v>9</v>
      </c>
      <c r="C8" s="19">
        <f t="shared" si="0"/>
        <v>28.000000000000004</v>
      </c>
      <c r="D8" s="19">
        <f t="shared" si="1"/>
        <v>40</v>
      </c>
      <c r="E8" s="19">
        <f t="shared" si="2"/>
        <v>0</v>
      </c>
      <c r="F8" s="19">
        <f t="shared" si="3"/>
        <v>16</v>
      </c>
      <c r="G8" s="18">
        <f t="shared" si="4"/>
        <v>25</v>
      </c>
      <c r="K8" s="85" t="s">
        <v>9</v>
      </c>
      <c r="L8" s="85">
        <v>7</v>
      </c>
      <c r="M8" s="85">
        <v>10</v>
      </c>
      <c r="N8" s="85">
        <v>0</v>
      </c>
      <c r="O8" s="85">
        <v>4</v>
      </c>
      <c r="P8" s="85">
        <v>25</v>
      </c>
    </row>
    <row r="9" spans="2:16" ht="13.15" x14ac:dyDescent="0.4">
      <c r="B9" s="14" t="s">
        <v>48</v>
      </c>
      <c r="C9" s="19">
        <f t="shared" si="0"/>
        <v>60</v>
      </c>
      <c r="D9" s="19">
        <f t="shared" si="1"/>
        <v>40</v>
      </c>
      <c r="E9" s="19">
        <f t="shared" si="2"/>
        <v>0</v>
      </c>
      <c r="F9" s="19">
        <f t="shared" si="3"/>
        <v>0</v>
      </c>
      <c r="G9" s="18">
        <f t="shared" si="4"/>
        <v>20</v>
      </c>
      <c r="K9" s="85" t="s">
        <v>48</v>
      </c>
      <c r="L9" s="85">
        <v>12</v>
      </c>
      <c r="M9" s="85">
        <v>8</v>
      </c>
      <c r="N9" s="85">
        <v>0</v>
      </c>
      <c r="O9" s="85">
        <v>0</v>
      </c>
      <c r="P9" s="85">
        <v>20</v>
      </c>
    </row>
    <row r="10" spans="2:16" ht="13.15" x14ac:dyDescent="0.4">
      <c r="B10" s="14" t="s">
        <v>49</v>
      </c>
      <c r="C10" s="19">
        <f t="shared" si="0"/>
        <v>41.818181818181813</v>
      </c>
      <c r="D10" s="19">
        <f t="shared" si="1"/>
        <v>38.181818181818187</v>
      </c>
      <c r="E10" s="19">
        <f t="shared" si="2"/>
        <v>0</v>
      </c>
      <c r="F10" s="19">
        <f t="shared" si="3"/>
        <v>9.0909090909090917</v>
      </c>
      <c r="G10" s="18">
        <f t="shared" si="4"/>
        <v>55</v>
      </c>
      <c r="K10" s="85" t="s">
        <v>49</v>
      </c>
      <c r="L10" s="85">
        <v>23</v>
      </c>
      <c r="M10" s="85">
        <v>21</v>
      </c>
      <c r="N10" s="85">
        <v>0</v>
      </c>
      <c r="O10" s="85">
        <v>5</v>
      </c>
      <c r="P10" s="85">
        <v>55</v>
      </c>
    </row>
    <row r="11" spans="2:16" ht="13.15" x14ac:dyDescent="0.4">
      <c r="B11" s="14" t="s">
        <v>10</v>
      </c>
      <c r="C11" s="19">
        <f t="shared" si="0"/>
        <v>0</v>
      </c>
      <c r="D11" s="19">
        <f t="shared" si="1"/>
        <v>100</v>
      </c>
      <c r="E11" s="19">
        <f t="shared" si="2"/>
        <v>0</v>
      </c>
      <c r="F11" s="19">
        <f t="shared" si="3"/>
        <v>0</v>
      </c>
      <c r="G11" s="18">
        <f t="shared" si="4"/>
        <v>5</v>
      </c>
      <c r="K11" s="85" t="s">
        <v>248</v>
      </c>
      <c r="L11" s="85">
        <v>0</v>
      </c>
      <c r="M11" s="85">
        <v>5</v>
      </c>
      <c r="N11" s="85">
        <v>0</v>
      </c>
      <c r="O11" s="85">
        <v>0</v>
      </c>
      <c r="P11" s="85">
        <v>5</v>
      </c>
    </row>
    <row r="12" spans="2:16" ht="13.15" x14ac:dyDescent="0.4">
      <c r="B12" s="14" t="s">
        <v>41</v>
      </c>
      <c r="C12" s="19">
        <f t="shared" si="0"/>
        <v>42.857142857142854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8">
        <f t="shared" si="4"/>
        <v>7</v>
      </c>
      <c r="K12" s="85" t="s">
        <v>41</v>
      </c>
      <c r="L12" s="85">
        <v>3</v>
      </c>
      <c r="M12" s="85">
        <v>0</v>
      </c>
      <c r="N12" s="85">
        <v>0</v>
      </c>
      <c r="O12" s="85">
        <v>0</v>
      </c>
      <c r="P12" s="85">
        <v>7</v>
      </c>
    </row>
    <row r="13" spans="2:16" ht="13.15" x14ac:dyDescent="0.4">
      <c r="B13" s="14" t="s">
        <v>11</v>
      </c>
      <c r="C13" s="19">
        <f t="shared" si="0"/>
        <v>42.857142857142854</v>
      </c>
      <c r="D13" s="19">
        <f t="shared" si="1"/>
        <v>57.142857142857139</v>
      </c>
      <c r="E13" s="19">
        <f t="shared" si="2"/>
        <v>0</v>
      </c>
      <c r="F13" s="19">
        <f t="shared" si="3"/>
        <v>0</v>
      </c>
      <c r="G13" s="18">
        <f t="shared" si="4"/>
        <v>7</v>
      </c>
      <c r="K13" s="85" t="s">
        <v>11</v>
      </c>
      <c r="L13" s="85">
        <v>3</v>
      </c>
      <c r="M13" s="85">
        <v>4</v>
      </c>
      <c r="N13" s="85">
        <v>0</v>
      </c>
      <c r="O13" s="85">
        <v>0</v>
      </c>
      <c r="P13" s="85">
        <v>7</v>
      </c>
    </row>
    <row r="14" spans="2:16" ht="13.15" x14ac:dyDescent="0.4">
      <c r="B14" s="14" t="s">
        <v>12</v>
      </c>
      <c r="C14" s="19">
        <f t="shared" si="0"/>
        <v>42.307692307692307</v>
      </c>
      <c r="D14" s="19">
        <f t="shared" si="1"/>
        <v>36.538461538461533</v>
      </c>
      <c r="E14" s="19">
        <f t="shared" si="2"/>
        <v>0</v>
      </c>
      <c r="F14" s="19">
        <f t="shared" si="3"/>
        <v>9.6153846153846168</v>
      </c>
      <c r="G14" s="18">
        <f t="shared" si="4"/>
        <v>104</v>
      </c>
      <c r="K14" s="85" t="s">
        <v>12</v>
      </c>
      <c r="L14" s="85">
        <v>44</v>
      </c>
      <c r="M14" s="85">
        <v>38</v>
      </c>
      <c r="N14" s="85">
        <v>0</v>
      </c>
      <c r="O14" s="85">
        <v>10</v>
      </c>
      <c r="P14" s="85">
        <v>104</v>
      </c>
    </row>
    <row r="15" spans="2:16" ht="13.15" x14ac:dyDescent="0.4">
      <c r="B15" s="14" t="s">
        <v>50</v>
      </c>
      <c r="C15" s="19">
        <f t="shared" si="0"/>
        <v>100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8">
        <f t="shared" si="4"/>
        <v>8</v>
      </c>
      <c r="K15" s="85" t="s">
        <v>50</v>
      </c>
      <c r="L15" s="85">
        <v>8</v>
      </c>
      <c r="M15" s="85">
        <v>0</v>
      </c>
      <c r="N15" s="85">
        <v>0</v>
      </c>
      <c r="O15" s="85">
        <v>0</v>
      </c>
      <c r="P15" s="85">
        <v>8</v>
      </c>
    </row>
    <row r="16" spans="2:16" ht="13.15" x14ac:dyDescent="0.4">
      <c r="B16" s="14" t="s">
        <v>51</v>
      </c>
      <c r="C16" s="19">
        <f t="shared" si="0"/>
        <v>50</v>
      </c>
      <c r="D16" s="19">
        <f t="shared" si="1"/>
        <v>35.714285714285715</v>
      </c>
      <c r="E16" s="19">
        <f t="shared" si="2"/>
        <v>0</v>
      </c>
      <c r="F16" s="19">
        <f t="shared" si="3"/>
        <v>0</v>
      </c>
      <c r="G16" s="18">
        <f t="shared" si="4"/>
        <v>84</v>
      </c>
      <c r="K16" s="85" t="s">
        <v>51</v>
      </c>
      <c r="L16" s="85">
        <v>42</v>
      </c>
      <c r="M16" s="85">
        <v>30</v>
      </c>
      <c r="N16" s="85">
        <v>0</v>
      </c>
      <c r="O16" s="85">
        <v>0</v>
      </c>
      <c r="P16" s="85">
        <v>84</v>
      </c>
    </row>
    <row r="17" spans="2:16" ht="13.15" x14ac:dyDescent="0.4">
      <c r="B17" s="14" t="s">
        <v>52</v>
      </c>
      <c r="C17" s="19">
        <f t="shared" si="0"/>
        <v>50</v>
      </c>
      <c r="D17" s="19">
        <f t="shared" si="1"/>
        <v>37.5</v>
      </c>
      <c r="E17" s="19">
        <f t="shared" si="2"/>
        <v>0</v>
      </c>
      <c r="F17" s="19">
        <f t="shared" si="3"/>
        <v>4.4117647058823533</v>
      </c>
      <c r="G17" s="18">
        <f t="shared" si="4"/>
        <v>136</v>
      </c>
      <c r="K17" s="85" t="s">
        <v>52</v>
      </c>
      <c r="L17" s="85">
        <v>68</v>
      </c>
      <c r="M17" s="85">
        <v>51</v>
      </c>
      <c r="N17" s="85">
        <v>0</v>
      </c>
      <c r="O17" s="85">
        <v>6</v>
      </c>
      <c r="P17" s="85">
        <v>136</v>
      </c>
    </row>
    <row r="18" spans="2:16" ht="13.15" x14ac:dyDescent="0.4">
      <c r="B18" s="14" t="s">
        <v>13</v>
      </c>
      <c r="C18" s="19">
        <f t="shared" si="0"/>
        <v>52.926208651399484</v>
      </c>
      <c r="D18" s="19">
        <f t="shared" si="1"/>
        <v>38.167938931297712</v>
      </c>
      <c r="E18" s="19">
        <f t="shared" si="2"/>
        <v>1.0178117048346056</v>
      </c>
      <c r="F18" s="19">
        <f t="shared" si="3"/>
        <v>4.8346055979643765</v>
      </c>
      <c r="G18" s="18">
        <f t="shared" si="4"/>
        <v>393</v>
      </c>
      <c r="K18" s="85" t="s">
        <v>13</v>
      </c>
      <c r="L18" s="85">
        <v>208</v>
      </c>
      <c r="M18" s="85">
        <v>150</v>
      </c>
      <c r="N18" s="85">
        <v>4</v>
      </c>
      <c r="O18" s="85">
        <v>19</v>
      </c>
      <c r="P18" s="85">
        <v>393</v>
      </c>
    </row>
    <row r="19" spans="2:16" ht="13.15" x14ac:dyDescent="0.4">
      <c r="B19" s="14" t="s">
        <v>53</v>
      </c>
      <c r="C19" s="19">
        <f t="shared" si="0"/>
        <v>54.54545454545454</v>
      </c>
      <c r="D19" s="19">
        <f t="shared" si="1"/>
        <v>45.454545454545453</v>
      </c>
      <c r="E19" s="19">
        <f t="shared" si="2"/>
        <v>0</v>
      </c>
      <c r="F19" s="19">
        <f t="shared" si="3"/>
        <v>0</v>
      </c>
      <c r="G19" s="18">
        <f t="shared" si="4"/>
        <v>11</v>
      </c>
      <c r="K19" s="85" t="s">
        <v>53</v>
      </c>
      <c r="L19" s="85">
        <v>6</v>
      </c>
      <c r="M19" s="85">
        <v>5</v>
      </c>
      <c r="N19" s="85">
        <v>0</v>
      </c>
      <c r="O19" s="85">
        <v>0</v>
      </c>
      <c r="P19" s="85">
        <v>11</v>
      </c>
    </row>
    <row r="20" spans="2:16" ht="13.15" x14ac:dyDescent="0.4">
      <c r="B20" s="14" t="s">
        <v>54</v>
      </c>
      <c r="C20" s="19">
        <f t="shared" si="0"/>
        <v>56.000000000000007</v>
      </c>
      <c r="D20" s="19">
        <f t="shared" si="1"/>
        <v>32</v>
      </c>
      <c r="E20" s="19">
        <f t="shared" si="2"/>
        <v>0</v>
      </c>
      <c r="F20" s="19">
        <f t="shared" si="3"/>
        <v>12</v>
      </c>
      <c r="G20" s="18">
        <f t="shared" si="4"/>
        <v>25</v>
      </c>
      <c r="K20" s="85" t="s">
        <v>249</v>
      </c>
      <c r="L20" s="85">
        <v>14</v>
      </c>
      <c r="M20" s="85">
        <v>8</v>
      </c>
      <c r="N20" s="85">
        <v>0</v>
      </c>
      <c r="O20" s="85">
        <v>3</v>
      </c>
      <c r="P20" s="85">
        <v>25</v>
      </c>
    </row>
    <row r="21" spans="2:16" ht="13.15" x14ac:dyDescent="0.4">
      <c r="B21" s="14" t="s">
        <v>55</v>
      </c>
      <c r="C21" s="19">
        <f t="shared" si="0"/>
        <v>63.636363636363633</v>
      </c>
      <c r="D21" s="19">
        <f t="shared" si="1"/>
        <v>36.363636363636367</v>
      </c>
      <c r="E21" s="19">
        <f t="shared" si="2"/>
        <v>0</v>
      </c>
      <c r="F21" s="19">
        <f t="shared" si="3"/>
        <v>0</v>
      </c>
      <c r="G21" s="18">
        <f t="shared" si="4"/>
        <v>22</v>
      </c>
      <c r="K21" s="85" t="s">
        <v>55</v>
      </c>
      <c r="L21" s="85">
        <v>14</v>
      </c>
      <c r="M21" s="85">
        <v>8</v>
      </c>
      <c r="N21" s="85">
        <v>0</v>
      </c>
      <c r="O21" s="85">
        <v>0</v>
      </c>
      <c r="P21" s="85">
        <v>22</v>
      </c>
    </row>
    <row r="22" spans="2:16" ht="13.15" x14ac:dyDescent="0.4">
      <c r="B22" s="14" t="s">
        <v>14</v>
      </c>
      <c r="C22" s="19">
        <f t="shared" si="0"/>
        <v>53.488372093023251</v>
      </c>
      <c r="D22" s="19">
        <f t="shared" si="1"/>
        <v>30.232558139534881</v>
      </c>
      <c r="E22" s="19">
        <f t="shared" si="2"/>
        <v>0</v>
      </c>
      <c r="F22" s="19">
        <f t="shared" si="3"/>
        <v>0</v>
      </c>
      <c r="G22" s="18">
        <f t="shared" si="4"/>
        <v>43</v>
      </c>
      <c r="K22" s="85" t="s">
        <v>14</v>
      </c>
      <c r="L22" s="85">
        <v>23</v>
      </c>
      <c r="M22" s="85">
        <v>13</v>
      </c>
      <c r="N22" s="85">
        <v>0</v>
      </c>
      <c r="O22" s="85">
        <v>0</v>
      </c>
      <c r="P22" s="85">
        <v>43</v>
      </c>
    </row>
    <row r="23" spans="2:16" ht="13.15" x14ac:dyDescent="0.4">
      <c r="B23" s="14" t="s">
        <v>56</v>
      </c>
      <c r="C23" s="19">
        <f t="shared" si="0"/>
        <v>40.74074074074074</v>
      </c>
      <c r="D23" s="19">
        <f t="shared" si="1"/>
        <v>38.888888888888893</v>
      </c>
      <c r="E23" s="19">
        <f t="shared" si="2"/>
        <v>0</v>
      </c>
      <c r="F23" s="19">
        <f t="shared" si="3"/>
        <v>11.111111111111111</v>
      </c>
      <c r="G23" s="18">
        <f t="shared" si="4"/>
        <v>54</v>
      </c>
      <c r="K23" s="85" t="s">
        <v>56</v>
      </c>
      <c r="L23" s="85">
        <v>22</v>
      </c>
      <c r="M23" s="85">
        <v>21</v>
      </c>
      <c r="N23" s="85">
        <v>0</v>
      </c>
      <c r="O23" s="85">
        <v>6</v>
      </c>
      <c r="P23" s="85">
        <v>54</v>
      </c>
    </row>
    <row r="24" spans="2:16" ht="13.15" x14ac:dyDescent="0.4">
      <c r="B24" s="14" t="s">
        <v>15</v>
      </c>
      <c r="C24" s="19">
        <f t="shared" si="0"/>
        <v>31.944444444444443</v>
      </c>
      <c r="D24" s="19">
        <f t="shared" si="1"/>
        <v>62.5</v>
      </c>
      <c r="E24" s="19">
        <f t="shared" si="2"/>
        <v>4.1666666666666661</v>
      </c>
      <c r="F24" s="19">
        <f t="shared" si="3"/>
        <v>0</v>
      </c>
      <c r="G24" s="18">
        <f t="shared" si="4"/>
        <v>72</v>
      </c>
      <c r="K24" s="85" t="s">
        <v>15</v>
      </c>
      <c r="L24" s="85">
        <v>23</v>
      </c>
      <c r="M24" s="85">
        <v>45</v>
      </c>
      <c r="N24" s="85">
        <v>3</v>
      </c>
      <c r="O24" s="85">
        <v>0</v>
      </c>
      <c r="P24" s="85">
        <v>72</v>
      </c>
    </row>
    <row r="25" spans="2:16" ht="13.15" x14ac:dyDescent="0.4">
      <c r="B25" s="14" t="s">
        <v>57</v>
      </c>
      <c r="C25" s="19">
        <f t="shared" si="0"/>
        <v>56.25</v>
      </c>
      <c r="D25" s="19">
        <f t="shared" si="1"/>
        <v>43.75</v>
      </c>
      <c r="E25" s="19">
        <f t="shared" si="2"/>
        <v>0</v>
      </c>
      <c r="F25" s="19">
        <f t="shared" si="3"/>
        <v>0</v>
      </c>
      <c r="G25" s="18">
        <f t="shared" si="4"/>
        <v>16</v>
      </c>
      <c r="K25" s="85" t="s">
        <v>57</v>
      </c>
      <c r="L25" s="85">
        <v>9</v>
      </c>
      <c r="M25" s="85">
        <v>7</v>
      </c>
      <c r="N25" s="85">
        <v>0</v>
      </c>
      <c r="O25" s="85">
        <v>0</v>
      </c>
      <c r="P25" s="85">
        <v>16</v>
      </c>
    </row>
    <row r="26" spans="2:16" ht="13.15" x14ac:dyDescent="0.4">
      <c r="B26" s="14" t="s">
        <v>16</v>
      </c>
      <c r="C26" s="19">
        <f t="shared" si="0"/>
        <v>76</v>
      </c>
      <c r="D26" s="19">
        <f t="shared" si="1"/>
        <v>12</v>
      </c>
      <c r="E26" s="19">
        <f t="shared" si="2"/>
        <v>0</v>
      </c>
      <c r="F26" s="19">
        <f t="shared" si="3"/>
        <v>0</v>
      </c>
      <c r="G26" s="18">
        <f t="shared" si="4"/>
        <v>25</v>
      </c>
      <c r="K26" s="85" t="s">
        <v>16</v>
      </c>
      <c r="L26" s="85">
        <v>19</v>
      </c>
      <c r="M26" s="85">
        <v>3</v>
      </c>
      <c r="N26" s="85">
        <v>0</v>
      </c>
      <c r="O26" s="85">
        <v>0</v>
      </c>
      <c r="P26" s="85">
        <v>25</v>
      </c>
    </row>
    <row r="27" spans="2:16" ht="13.15" x14ac:dyDescent="0.4">
      <c r="B27" s="14" t="s">
        <v>58</v>
      </c>
      <c r="C27" s="19">
        <f t="shared" si="0"/>
        <v>64.516129032258064</v>
      </c>
      <c r="D27" s="19">
        <f t="shared" si="1"/>
        <v>35.483870967741936</v>
      </c>
      <c r="E27" s="19">
        <f t="shared" si="2"/>
        <v>0</v>
      </c>
      <c r="F27" s="19">
        <f t="shared" si="3"/>
        <v>0</v>
      </c>
      <c r="G27" s="18">
        <f t="shared" si="4"/>
        <v>31</v>
      </c>
      <c r="K27" s="85" t="s">
        <v>58</v>
      </c>
      <c r="L27" s="85">
        <v>20</v>
      </c>
      <c r="M27" s="85">
        <v>11</v>
      </c>
      <c r="N27" s="85">
        <v>0</v>
      </c>
      <c r="O27" s="85">
        <v>0</v>
      </c>
      <c r="P27" s="85">
        <v>31</v>
      </c>
    </row>
    <row r="28" spans="2:16" ht="13.15" x14ac:dyDescent="0.4">
      <c r="B28" s="14" t="s">
        <v>59</v>
      </c>
      <c r="C28" s="19">
        <f t="shared" si="0"/>
        <v>72.222222222222214</v>
      </c>
      <c r="D28" s="19">
        <f t="shared" si="1"/>
        <v>27.777777777777779</v>
      </c>
      <c r="E28" s="19">
        <f t="shared" si="2"/>
        <v>0</v>
      </c>
      <c r="F28" s="19">
        <f t="shared" si="3"/>
        <v>0</v>
      </c>
      <c r="G28" s="18">
        <f t="shared" si="4"/>
        <v>18</v>
      </c>
      <c r="K28" s="85" t="s">
        <v>59</v>
      </c>
      <c r="L28" s="85">
        <v>13</v>
      </c>
      <c r="M28" s="85">
        <v>5</v>
      </c>
      <c r="N28" s="85">
        <v>0</v>
      </c>
      <c r="O28" s="85">
        <v>0</v>
      </c>
      <c r="P28" s="85">
        <v>18</v>
      </c>
    </row>
    <row r="29" spans="2:16" ht="13.15" x14ac:dyDescent="0.4">
      <c r="B29" s="14" t="s">
        <v>17</v>
      </c>
      <c r="C29" s="19">
        <f t="shared" si="0"/>
        <v>41.17647058823529</v>
      </c>
      <c r="D29" s="19">
        <f t="shared" si="1"/>
        <v>41.17647058823529</v>
      </c>
      <c r="E29" s="19">
        <f t="shared" si="2"/>
        <v>0</v>
      </c>
      <c r="F29" s="19">
        <f t="shared" si="3"/>
        <v>5.2287581699346406</v>
      </c>
      <c r="G29" s="18">
        <f t="shared" si="4"/>
        <v>153</v>
      </c>
      <c r="K29" s="85" t="s">
        <v>17</v>
      </c>
      <c r="L29" s="85">
        <v>63</v>
      </c>
      <c r="M29" s="85">
        <v>63</v>
      </c>
      <c r="N29" s="85">
        <v>0</v>
      </c>
      <c r="O29" s="85">
        <v>8</v>
      </c>
      <c r="P29" s="85">
        <v>153</v>
      </c>
    </row>
    <row r="30" spans="2:16" ht="13.15" x14ac:dyDescent="0.4">
      <c r="B30" s="22" t="s">
        <v>18</v>
      </c>
      <c r="C30" s="19">
        <f t="shared" si="0"/>
        <v>47.435897435897431</v>
      </c>
      <c r="D30" s="19">
        <f t="shared" si="1"/>
        <v>32.692307692307693</v>
      </c>
      <c r="E30" s="19">
        <f t="shared" si="2"/>
        <v>1.9230769230769231</v>
      </c>
      <c r="F30" s="19">
        <f t="shared" si="3"/>
        <v>7.0512820512820511</v>
      </c>
      <c r="G30" s="18">
        <f t="shared" si="4"/>
        <v>156</v>
      </c>
      <c r="K30" s="85" t="s">
        <v>18</v>
      </c>
      <c r="L30" s="85">
        <v>74</v>
      </c>
      <c r="M30" s="85">
        <v>51</v>
      </c>
      <c r="N30" s="85">
        <v>3</v>
      </c>
      <c r="O30" s="85">
        <v>11</v>
      </c>
      <c r="P30" s="85">
        <v>156</v>
      </c>
    </row>
    <row r="31" spans="2:16" ht="13.15" x14ac:dyDescent="0.4">
      <c r="B31" s="14" t="s">
        <v>19</v>
      </c>
      <c r="C31" s="19">
        <f t="shared" si="0"/>
        <v>44.705882352941181</v>
      </c>
      <c r="D31" s="19">
        <f t="shared" si="1"/>
        <v>40</v>
      </c>
      <c r="E31" s="19">
        <f t="shared" si="2"/>
        <v>0</v>
      </c>
      <c r="F31" s="19">
        <f t="shared" si="3"/>
        <v>8.235294117647058</v>
      </c>
      <c r="G31" s="18">
        <f t="shared" si="4"/>
        <v>170</v>
      </c>
      <c r="K31" s="85" t="s">
        <v>19</v>
      </c>
      <c r="L31" s="85">
        <v>76</v>
      </c>
      <c r="M31" s="85">
        <v>68</v>
      </c>
      <c r="N31" s="85">
        <v>0</v>
      </c>
      <c r="O31" s="85">
        <v>14</v>
      </c>
      <c r="P31" s="85">
        <v>170</v>
      </c>
    </row>
    <row r="32" spans="2:16" ht="13.15" x14ac:dyDescent="0.4">
      <c r="B32" s="14" t="s">
        <v>20</v>
      </c>
      <c r="C32" s="19">
        <f t="shared" si="0"/>
        <v>44.329896907216494</v>
      </c>
      <c r="D32" s="19">
        <f t="shared" si="1"/>
        <v>37.113402061855673</v>
      </c>
      <c r="E32" s="19">
        <f t="shared" si="2"/>
        <v>0</v>
      </c>
      <c r="F32" s="19">
        <f t="shared" si="3"/>
        <v>5.1546391752577314</v>
      </c>
      <c r="G32" s="18">
        <f t="shared" si="4"/>
        <v>97</v>
      </c>
      <c r="K32" s="85" t="s">
        <v>20</v>
      </c>
      <c r="L32" s="85">
        <v>43</v>
      </c>
      <c r="M32" s="85">
        <v>36</v>
      </c>
      <c r="N32" s="85">
        <v>0</v>
      </c>
      <c r="O32" s="85">
        <v>5</v>
      </c>
      <c r="P32" s="85">
        <v>97</v>
      </c>
    </row>
    <row r="33" spans="2:16" ht="13.15" x14ac:dyDescent="0.4">
      <c r="B33" s="14" t="s">
        <v>60</v>
      </c>
      <c r="C33" s="19">
        <f t="shared" si="0"/>
        <v>40</v>
      </c>
      <c r="D33" s="19">
        <f t="shared" si="1"/>
        <v>60</v>
      </c>
      <c r="E33" s="19">
        <f t="shared" si="2"/>
        <v>0</v>
      </c>
      <c r="F33" s="19">
        <f t="shared" si="3"/>
        <v>0</v>
      </c>
      <c r="G33" s="18">
        <f t="shared" si="4"/>
        <v>10</v>
      </c>
      <c r="K33" s="85" t="s">
        <v>60</v>
      </c>
      <c r="L33" s="85">
        <v>4</v>
      </c>
      <c r="M33" s="85">
        <v>6</v>
      </c>
      <c r="N33" s="85">
        <v>0</v>
      </c>
      <c r="O33" s="85">
        <v>0</v>
      </c>
      <c r="P33" s="85">
        <v>10</v>
      </c>
    </row>
    <row r="34" spans="2:16" ht="13.15" x14ac:dyDescent="0.4">
      <c r="B34" s="14" t="s">
        <v>61</v>
      </c>
      <c r="C34" s="19">
        <f t="shared" si="0"/>
        <v>0</v>
      </c>
      <c r="D34" s="19">
        <f t="shared" si="1"/>
        <v>0</v>
      </c>
      <c r="E34" s="19">
        <f t="shared" si="2"/>
        <v>0</v>
      </c>
      <c r="F34" s="19">
        <f t="shared" si="3"/>
        <v>0</v>
      </c>
      <c r="G34" s="18">
        <f t="shared" si="4"/>
        <v>0</v>
      </c>
      <c r="K34" s="85" t="s">
        <v>61</v>
      </c>
      <c r="L34" s="85">
        <v>0</v>
      </c>
      <c r="M34" s="85">
        <v>0</v>
      </c>
      <c r="N34" s="85">
        <v>0</v>
      </c>
      <c r="O34" s="85">
        <v>0</v>
      </c>
      <c r="P34" s="85">
        <v>0</v>
      </c>
    </row>
    <row r="35" spans="2:16" ht="13.15" x14ac:dyDescent="0.4">
      <c r="B35" s="14" t="s">
        <v>21</v>
      </c>
      <c r="C35" s="19">
        <f t="shared" si="0"/>
        <v>59.259259259259252</v>
      </c>
      <c r="D35" s="19">
        <f t="shared" si="1"/>
        <v>40.74074074074074</v>
      </c>
      <c r="E35" s="19">
        <f t="shared" si="2"/>
        <v>0</v>
      </c>
      <c r="F35" s="19">
        <f t="shared" si="3"/>
        <v>0</v>
      </c>
      <c r="G35" s="18">
        <f t="shared" si="4"/>
        <v>27</v>
      </c>
      <c r="K35" s="85" t="s">
        <v>21</v>
      </c>
      <c r="L35" s="85">
        <v>16</v>
      </c>
      <c r="M35" s="85">
        <v>11</v>
      </c>
      <c r="N35" s="85">
        <v>0</v>
      </c>
      <c r="O35" s="85">
        <v>0</v>
      </c>
      <c r="P35" s="85">
        <v>27</v>
      </c>
    </row>
    <row r="36" spans="2:16" ht="13.15" x14ac:dyDescent="0.4">
      <c r="B36" s="14" t="s">
        <v>42</v>
      </c>
      <c r="C36" s="19">
        <f t="shared" si="0"/>
        <v>41.935483870967744</v>
      </c>
      <c r="D36" s="19">
        <f t="shared" si="1"/>
        <v>38.70967741935484</v>
      </c>
      <c r="E36" s="19">
        <f t="shared" si="2"/>
        <v>0</v>
      </c>
      <c r="F36" s="19">
        <f t="shared" si="3"/>
        <v>0</v>
      </c>
      <c r="G36" s="18">
        <f t="shared" si="4"/>
        <v>31</v>
      </c>
      <c r="K36" s="85" t="s">
        <v>42</v>
      </c>
      <c r="L36" s="85">
        <v>13</v>
      </c>
      <c r="M36" s="85">
        <v>12</v>
      </c>
      <c r="N36" s="85">
        <v>0</v>
      </c>
      <c r="O36" s="85">
        <v>0</v>
      </c>
      <c r="P36" s="85">
        <v>31</v>
      </c>
    </row>
    <row r="37" spans="2:16" ht="13.15" x14ac:dyDescent="0.4">
      <c r="B37" s="14" t="s">
        <v>22</v>
      </c>
      <c r="C37" s="19">
        <f t="shared" si="0"/>
        <v>60.75949367088608</v>
      </c>
      <c r="D37" s="19">
        <f t="shared" si="1"/>
        <v>27.848101265822784</v>
      </c>
      <c r="E37" s="19">
        <f t="shared" si="2"/>
        <v>0</v>
      </c>
      <c r="F37" s="19">
        <f t="shared" si="3"/>
        <v>8.0168776371308024</v>
      </c>
      <c r="G37" s="18">
        <f t="shared" si="4"/>
        <v>237</v>
      </c>
      <c r="K37" s="85" t="s">
        <v>22</v>
      </c>
      <c r="L37" s="85">
        <v>144</v>
      </c>
      <c r="M37" s="85">
        <v>66</v>
      </c>
      <c r="N37" s="85">
        <v>0</v>
      </c>
      <c r="O37" s="85">
        <v>19</v>
      </c>
      <c r="P37" s="85">
        <v>237</v>
      </c>
    </row>
    <row r="38" spans="2:16" ht="13.15" x14ac:dyDescent="0.4">
      <c r="B38" s="14" t="s">
        <v>62</v>
      </c>
      <c r="C38" s="19">
        <f t="shared" si="0"/>
        <v>42.857142857142854</v>
      </c>
      <c r="D38" s="19">
        <f t="shared" si="1"/>
        <v>0</v>
      </c>
      <c r="E38" s="19">
        <f t="shared" si="2"/>
        <v>0</v>
      </c>
      <c r="F38" s="19">
        <f t="shared" si="3"/>
        <v>57.142857142857139</v>
      </c>
      <c r="G38" s="18">
        <f t="shared" si="4"/>
        <v>7</v>
      </c>
      <c r="K38" s="85" t="s">
        <v>62</v>
      </c>
      <c r="L38" s="85">
        <v>3</v>
      </c>
      <c r="M38" s="85">
        <v>0</v>
      </c>
      <c r="N38" s="85">
        <v>0</v>
      </c>
      <c r="O38" s="85">
        <v>4</v>
      </c>
      <c r="P38" s="85">
        <v>7</v>
      </c>
    </row>
    <row r="39" spans="2:16" ht="13.15" x14ac:dyDescent="0.4">
      <c r="B39" s="14" t="s">
        <v>23</v>
      </c>
      <c r="C39" s="19">
        <f t="shared" si="0"/>
        <v>62.5</v>
      </c>
      <c r="D39" s="19">
        <f t="shared" si="1"/>
        <v>37.5</v>
      </c>
      <c r="E39" s="19">
        <f t="shared" si="2"/>
        <v>0</v>
      </c>
      <c r="F39" s="19">
        <f t="shared" si="3"/>
        <v>0</v>
      </c>
      <c r="G39" s="18">
        <f t="shared" si="4"/>
        <v>32</v>
      </c>
      <c r="K39" s="85" t="s">
        <v>250</v>
      </c>
      <c r="L39" s="85">
        <v>20</v>
      </c>
      <c r="M39" s="85">
        <v>12</v>
      </c>
      <c r="N39" s="85">
        <v>0</v>
      </c>
      <c r="O39" s="85">
        <v>0</v>
      </c>
      <c r="P39" s="85">
        <v>32</v>
      </c>
    </row>
    <row r="40" spans="2:16" ht="13.15" x14ac:dyDescent="0.4">
      <c r="B40" s="14" t="s">
        <v>24</v>
      </c>
      <c r="C40" s="19">
        <f t="shared" si="0"/>
        <v>51.851851851851848</v>
      </c>
      <c r="D40" s="19">
        <f t="shared" si="1"/>
        <v>42.592592592592595</v>
      </c>
      <c r="E40" s="19">
        <f t="shared" si="2"/>
        <v>0</v>
      </c>
      <c r="F40" s="19">
        <f t="shared" si="3"/>
        <v>0</v>
      </c>
      <c r="G40" s="18">
        <f t="shared" si="4"/>
        <v>54</v>
      </c>
      <c r="K40" s="85" t="s">
        <v>24</v>
      </c>
      <c r="L40" s="85">
        <v>28</v>
      </c>
      <c r="M40" s="85">
        <v>23</v>
      </c>
      <c r="N40" s="85">
        <v>0</v>
      </c>
      <c r="O40" s="85">
        <v>0</v>
      </c>
      <c r="P40" s="85">
        <v>54</v>
      </c>
    </row>
    <row r="41" spans="2:16" ht="13.15" x14ac:dyDescent="0.4">
      <c r="B41" s="14" t="s">
        <v>25</v>
      </c>
      <c r="C41" s="19">
        <f t="shared" si="0"/>
        <v>50</v>
      </c>
      <c r="D41" s="19">
        <f t="shared" si="1"/>
        <v>38.888888888888893</v>
      </c>
      <c r="E41" s="19">
        <f t="shared" si="2"/>
        <v>0</v>
      </c>
      <c r="F41" s="19">
        <f t="shared" si="3"/>
        <v>3.0864197530864197</v>
      </c>
      <c r="G41" s="18">
        <f t="shared" si="4"/>
        <v>162</v>
      </c>
      <c r="K41" s="85" t="s">
        <v>251</v>
      </c>
      <c r="L41" s="85">
        <v>81</v>
      </c>
      <c r="M41" s="85">
        <v>63</v>
      </c>
      <c r="N41" s="85">
        <v>0</v>
      </c>
      <c r="O41" s="85">
        <v>5</v>
      </c>
      <c r="P41" s="85">
        <v>162</v>
      </c>
    </row>
    <row r="42" spans="2:16" ht="13.15" x14ac:dyDescent="0.4">
      <c r="B42" s="14" t="s">
        <v>63</v>
      </c>
      <c r="C42" s="19">
        <f t="shared" si="0"/>
        <v>50</v>
      </c>
      <c r="D42" s="19">
        <f t="shared" si="1"/>
        <v>50</v>
      </c>
      <c r="E42" s="19">
        <f t="shared" si="2"/>
        <v>0</v>
      </c>
      <c r="F42" s="19">
        <f t="shared" si="3"/>
        <v>0</v>
      </c>
      <c r="G42" s="18">
        <f t="shared" si="4"/>
        <v>6</v>
      </c>
      <c r="K42" s="85" t="s">
        <v>63</v>
      </c>
      <c r="L42" s="85">
        <v>3</v>
      </c>
      <c r="M42" s="85">
        <v>3</v>
      </c>
      <c r="N42" s="85">
        <v>0</v>
      </c>
      <c r="O42" s="85">
        <v>0</v>
      </c>
      <c r="P42" s="85">
        <v>6</v>
      </c>
    </row>
    <row r="43" spans="2:16" ht="13.15" x14ac:dyDescent="0.4">
      <c r="B43" s="14" t="s">
        <v>64</v>
      </c>
      <c r="C43" s="19">
        <f t="shared" si="0"/>
        <v>0</v>
      </c>
      <c r="D43" s="19">
        <f t="shared" si="1"/>
        <v>100</v>
      </c>
      <c r="E43" s="19">
        <f t="shared" si="2"/>
        <v>0</v>
      </c>
      <c r="F43" s="19">
        <f t="shared" si="3"/>
        <v>0</v>
      </c>
      <c r="G43" s="18">
        <f t="shared" si="4"/>
        <v>6</v>
      </c>
      <c r="K43" s="85" t="s">
        <v>64</v>
      </c>
      <c r="L43" s="85">
        <v>0</v>
      </c>
      <c r="M43" s="85">
        <v>6</v>
      </c>
      <c r="N43" s="85">
        <v>0</v>
      </c>
      <c r="O43" s="85">
        <v>0</v>
      </c>
      <c r="P43" s="85">
        <v>6</v>
      </c>
    </row>
    <row r="44" spans="2:16" ht="13.15" x14ac:dyDescent="0.4">
      <c r="B44" s="14" t="s">
        <v>26</v>
      </c>
      <c r="C44" s="19">
        <f t="shared" si="0"/>
        <v>36.363636363636367</v>
      </c>
      <c r="D44" s="19">
        <f t="shared" si="1"/>
        <v>0</v>
      </c>
      <c r="E44" s="19">
        <f t="shared" si="2"/>
        <v>0</v>
      </c>
      <c r="F44" s="19">
        <f t="shared" si="3"/>
        <v>63.636363636363633</v>
      </c>
      <c r="G44" s="18">
        <f t="shared" si="4"/>
        <v>11</v>
      </c>
      <c r="K44" s="85" t="s">
        <v>26</v>
      </c>
      <c r="L44" s="85">
        <v>4</v>
      </c>
      <c r="M44" s="85">
        <v>0</v>
      </c>
      <c r="N44" s="85">
        <v>0</v>
      </c>
      <c r="O44" s="85">
        <v>7</v>
      </c>
      <c r="P44" s="85">
        <v>11</v>
      </c>
    </row>
    <row r="45" spans="2:16" ht="13.15" x14ac:dyDescent="0.4">
      <c r="B45" s="14" t="s">
        <v>65</v>
      </c>
      <c r="C45" s="19">
        <f t="shared" si="0"/>
        <v>100</v>
      </c>
      <c r="D45" s="19">
        <f t="shared" si="1"/>
        <v>0</v>
      </c>
      <c r="E45" s="19">
        <f t="shared" si="2"/>
        <v>0</v>
      </c>
      <c r="F45" s="19">
        <f t="shared" si="3"/>
        <v>0</v>
      </c>
      <c r="G45" s="18">
        <f t="shared" si="4"/>
        <v>5</v>
      </c>
      <c r="K45" s="85" t="s">
        <v>65</v>
      </c>
      <c r="L45" s="85">
        <v>5</v>
      </c>
      <c r="M45" s="85">
        <v>0</v>
      </c>
      <c r="N45" s="85">
        <v>0</v>
      </c>
      <c r="O45" s="85">
        <v>0</v>
      </c>
      <c r="P45" s="85">
        <v>5</v>
      </c>
    </row>
    <row r="46" spans="2:16" ht="13.15" x14ac:dyDescent="0.4">
      <c r="B46" s="14" t="s">
        <v>27</v>
      </c>
      <c r="C46" s="19">
        <f t="shared" si="0"/>
        <v>77.272727272727266</v>
      </c>
      <c r="D46" s="19">
        <f t="shared" si="1"/>
        <v>22.727272727272727</v>
      </c>
      <c r="E46" s="19">
        <f t="shared" si="2"/>
        <v>0</v>
      </c>
      <c r="F46" s="19">
        <f t="shared" si="3"/>
        <v>0</v>
      </c>
      <c r="G46" s="18">
        <f t="shared" si="4"/>
        <v>22</v>
      </c>
      <c r="K46" s="85" t="s">
        <v>27</v>
      </c>
      <c r="L46" s="85">
        <v>17</v>
      </c>
      <c r="M46" s="85">
        <v>5</v>
      </c>
      <c r="N46" s="85">
        <v>0</v>
      </c>
      <c r="O46" s="85">
        <v>0</v>
      </c>
      <c r="P46" s="85">
        <v>22</v>
      </c>
    </row>
    <row r="47" spans="2:16" ht="13.15" x14ac:dyDescent="0.4">
      <c r="B47" s="14" t="s">
        <v>28</v>
      </c>
      <c r="C47" s="19">
        <f t="shared" si="0"/>
        <v>50</v>
      </c>
      <c r="D47" s="19">
        <f t="shared" si="1"/>
        <v>50</v>
      </c>
      <c r="E47" s="19">
        <f t="shared" si="2"/>
        <v>0</v>
      </c>
      <c r="F47" s="19">
        <f t="shared" si="3"/>
        <v>0</v>
      </c>
      <c r="G47" s="18">
        <f t="shared" si="4"/>
        <v>42</v>
      </c>
      <c r="K47" s="85" t="s">
        <v>28</v>
      </c>
      <c r="L47" s="85">
        <v>21</v>
      </c>
      <c r="M47" s="85">
        <v>21</v>
      </c>
      <c r="N47" s="85">
        <v>0</v>
      </c>
      <c r="O47" s="85">
        <v>0</v>
      </c>
      <c r="P47" s="85">
        <v>42</v>
      </c>
    </row>
    <row r="48" spans="2:16" ht="13.15" x14ac:dyDescent="0.4">
      <c r="B48" s="14" t="s">
        <v>29</v>
      </c>
      <c r="C48" s="19">
        <f t="shared" si="0"/>
        <v>60</v>
      </c>
      <c r="D48" s="19">
        <f t="shared" si="1"/>
        <v>17.142857142857142</v>
      </c>
      <c r="E48" s="19">
        <f t="shared" si="2"/>
        <v>0</v>
      </c>
      <c r="F48" s="19">
        <f t="shared" si="3"/>
        <v>0</v>
      </c>
      <c r="G48" s="18">
        <f t="shared" si="4"/>
        <v>35</v>
      </c>
      <c r="K48" s="85" t="s">
        <v>29</v>
      </c>
      <c r="L48" s="85">
        <v>21</v>
      </c>
      <c r="M48" s="85">
        <v>6</v>
      </c>
      <c r="N48" s="85">
        <v>0</v>
      </c>
      <c r="O48" s="85">
        <v>0</v>
      </c>
      <c r="P48" s="85">
        <v>35</v>
      </c>
    </row>
    <row r="49" spans="2:16" ht="13.15" x14ac:dyDescent="0.4">
      <c r="B49" s="14" t="s">
        <v>66</v>
      </c>
      <c r="C49" s="19">
        <f t="shared" si="0"/>
        <v>44.976076555023923</v>
      </c>
      <c r="D49" s="19">
        <f t="shared" si="1"/>
        <v>33.971291866028707</v>
      </c>
      <c r="E49" s="19">
        <f t="shared" si="2"/>
        <v>0</v>
      </c>
      <c r="F49" s="19">
        <f t="shared" si="3"/>
        <v>5.741626794258373</v>
      </c>
      <c r="G49" s="18">
        <f t="shared" si="4"/>
        <v>209</v>
      </c>
      <c r="K49" s="85" t="s">
        <v>66</v>
      </c>
      <c r="L49" s="85">
        <v>94</v>
      </c>
      <c r="M49" s="85">
        <v>71</v>
      </c>
      <c r="N49" s="85">
        <v>0</v>
      </c>
      <c r="O49" s="85">
        <v>12</v>
      </c>
      <c r="P49" s="85">
        <v>209</v>
      </c>
    </row>
    <row r="50" spans="2:16" ht="13.15" x14ac:dyDescent="0.4">
      <c r="B50" s="14" t="s">
        <v>43</v>
      </c>
      <c r="C50" s="19">
        <f t="shared" si="0"/>
        <v>47.368421052631575</v>
      </c>
      <c r="D50" s="19">
        <f t="shared" si="1"/>
        <v>38.15789473684211</v>
      </c>
      <c r="E50" s="19">
        <f t="shared" si="2"/>
        <v>0</v>
      </c>
      <c r="F50" s="19">
        <f t="shared" si="3"/>
        <v>0</v>
      </c>
      <c r="G50" s="18">
        <f t="shared" si="4"/>
        <v>76</v>
      </c>
      <c r="K50" s="85" t="s">
        <v>43</v>
      </c>
      <c r="L50" s="85">
        <v>36</v>
      </c>
      <c r="M50" s="85">
        <v>29</v>
      </c>
      <c r="N50" s="85">
        <v>0</v>
      </c>
      <c r="O50" s="85">
        <v>0</v>
      </c>
      <c r="P50" s="85">
        <v>76</v>
      </c>
    </row>
    <row r="51" spans="2:16" ht="13.15" x14ac:dyDescent="0.4">
      <c r="B51" s="14" t="s">
        <v>67</v>
      </c>
      <c r="C51" s="19">
        <f t="shared" si="0"/>
        <v>46.376811594202898</v>
      </c>
      <c r="D51" s="19">
        <f t="shared" si="1"/>
        <v>34.782608695652172</v>
      </c>
      <c r="E51" s="19">
        <f t="shared" si="2"/>
        <v>4.3478260869565215</v>
      </c>
      <c r="F51" s="19">
        <f t="shared" si="3"/>
        <v>5.7971014492753623</v>
      </c>
      <c r="G51" s="18">
        <f t="shared" si="4"/>
        <v>69</v>
      </c>
      <c r="K51" s="85" t="s">
        <v>67</v>
      </c>
      <c r="L51" s="85">
        <v>32</v>
      </c>
      <c r="M51" s="85">
        <v>24</v>
      </c>
      <c r="N51" s="85">
        <v>3</v>
      </c>
      <c r="O51" s="85">
        <v>4</v>
      </c>
      <c r="P51" s="85">
        <v>69</v>
      </c>
    </row>
    <row r="52" spans="2:16" ht="13.15" x14ac:dyDescent="0.4">
      <c r="B52" s="14" t="s">
        <v>68</v>
      </c>
      <c r="C52" s="19">
        <f t="shared" si="0"/>
        <v>53.061224489795919</v>
      </c>
      <c r="D52" s="19">
        <f t="shared" si="1"/>
        <v>38.775510204081634</v>
      </c>
      <c r="E52" s="19">
        <f t="shared" si="2"/>
        <v>0</v>
      </c>
      <c r="F52" s="19">
        <f t="shared" si="3"/>
        <v>0</v>
      </c>
      <c r="G52" s="18">
        <f t="shared" si="4"/>
        <v>49</v>
      </c>
      <c r="K52" s="85" t="s">
        <v>68</v>
      </c>
      <c r="L52" s="85">
        <v>26</v>
      </c>
      <c r="M52" s="85">
        <v>19</v>
      </c>
      <c r="N52" s="85">
        <v>0</v>
      </c>
      <c r="O52" s="85">
        <v>0</v>
      </c>
      <c r="P52" s="85">
        <v>49</v>
      </c>
    </row>
    <row r="53" spans="2:16" ht="13.15" x14ac:dyDescent="0.4">
      <c r="B53" s="14" t="s">
        <v>30</v>
      </c>
      <c r="C53" s="19">
        <f t="shared" si="0"/>
        <v>48.648648648648653</v>
      </c>
      <c r="D53" s="19">
        <f t="shared" si="1"/>
        <v>51.351351351351347</v>
      </c>
      <c r="E53" s="19">
        <f t="shared" si="2"/>
        <v>0</v>
      </c>
      <c r="F53" s="19">
        <f t="shared" si="3"/>
        <v>0</v>
      </c>
      <c r="G53" s="18">
        <f t="shared" si="4"/>
        <v>37</v>
      </c>
      <c r="K53" s="85" t="s">
        <v>30</v>
      </c>
      <c r="L53" s="85">
        <v>18</v>
      </c>
      <c r="M53" s="85">
        <v>19</v>
      </c>
      <c r="N53" s="85">
        <v>0</v>
      </c>
      <c r="O53" s="85">
        <v>0</v>
      </c>
      <c r="P53" s="85">
        <v>37</v>
      </c>
    </row>
    <row r="54" spans="2:16" ht="13.15" x14ac:dyDescent="0.4">
      <c r="B54" s="14" t="s">
        <v>31</v>
      </c>
      <c r="C54" s="19">
        <f t="shared" si="0"/>
        <v>50</v>
      </c>
      <c r="D54" s="19">
        <f t="shared" si="1"/>
        <v>50</v>
      </c>
      <c r="E54" s="19">
        <f t="shared" si="2"/>
        <v>0</v>
      </c>
      <c r="F54" s="19">
        <f t="shared" si="3"/>
        <v>0</v>
      </c>
      <c r="G54" s="18">
        <f t="shared" si="4"/>
        <v>18</v>
      </c>
      <c r="K54" s="85" t="s">
        <v>31</v>
      </c>
      <c r="L54" s="85">
        <v>9</v>
      </c>
      <c r="M54" s="85">
        <v>9</v>
      </c>
      <c r="N54" s="85">
        <v>0</v>
      </c>
      <c r="O54" s="85">
        <v>0</v>
      </c>
      <c r="P54" s="85">
        <v>18</v>
      </c>
    </row>
    <row r="55" spans="2:16" ht="13.15" x14ac:dyDescent="0.4">
      <c r="B55" s="14" t="s">
        <v>69</v>
      </c>
      <c r="C55" s="19">
        <f t="shared" si="0"/>
        <v>50</v>
      </c>
      <c r="D55" s="19">
        <f t="shared" si="1"/>
        <v>28.571428571428569</v>
      </c>
      <c r="E55" s="19">
        <f t="shared" si="2"/>
        <v>0</v>
      </c>
      <c r="F55" s="19">
        <f t="shared" si="3"/>
        <v>21.428571428571427</v>
      </c>
      <c r="G55" s="18">
        <f t="shared" si="4"/>
        <v>14</v>
      </c>
      <c r="K55" s="85" t="s">
        <v>69</v>
      </c>
      <c r="L55" s="85">
        <v>7</v>
      </c>
      <c r="M55" s="85">
        <v>4</v>
      </c>
      <c r="N55" s="85">
        <v>0</v>
      </c>
      <c r="O55" s="85">
        <v>3</v>
      </c>
      <c r="P55" s="85">
        <v>14</v>
      </c>
    </row>
    <row r="56" spans="2:16" ht="13.15" x14ac:dyDescent="0.4">
      <c r="B56" s="14" t="s">
        <v>32</v>
      </c>
      <c r="C56" s="19">
        <f t="shared" si="0"/>
        <v>50</v>
      </c>
      <c r="D56" s="19">
        <f t="shared" si="1"/>
        <v>18.75</v>
      </c>
      <c r="E56" s="19">
        <f t="shared" si="2"/>
        <v>6.25</v>
      </c>
      <c r="F56" s="19">
        <f t="shared" si="3"/>
        <v>7.8125</v>
      </c>
      <c r="G56" s="18">
        <f t="shared" si="4"/>
        <v>64</v>
      </c>
      <c r="K56" s="85" t="s">
        <v>32</v>
      </c>
      <c r="L56" s="85">
        <v>32</v>
      </c>
      <c r="M56" s="85">
        <v>12</v>
      </c>
      <c r="N56" s="85">
        <v>4</v>
      </c>
      <c r="O56" s="85">
        <v>5</v>
      </c>
      <c r="P56" s="85">
        <v>64</v>
      </c>
    </row>
    <row r="57" spans="2:16" ht="13.15" x14ac:dyDescent="0.4">
      <c r="B57" s="14" t="s">
        <v>70</v>
      </c>
      <c r="C57" s="19">
        <f t="shared" si="0"/>
        <v>54.929577464788736</v>
      </c>
      <c r="D57" s="19">
        <f t="shared" si="1"/>
        <v>45.070422535211272</v>
      </c>
      <c r="E57" s="19">
        <f t="shared" si="2"/>
        <v>0</v>
      </c>
      <c r="F57" s="19">
        <f t="shared" si="3"/>
        <v>0</v>
      </c>
      <c r="G57" s="18">
        <f t="shared" si="4"/>
        <v>71</v>
      </c>
      <c r="K57" s="85" t="s">
        <v>70</v>
      </c>
      <c r="L57" s="85">
        <v>39</v>
      </c>
      <c r="M57" s="85">
        <v>32</v>
      </c>
      <c r="N57" s="85">
        <v>0</v>
      </c>
      <c r="O57" s="85">
        <v>0</v>
      </c>
      <c r="P57" s="85">
        <v>71</v>
      </c>
    </row>
    <row r="58" spans="2:16" ht="13.15" x14ac:dyDescent="0.4">
      <c r="B58" s="14" t="s">
        <v>71</v>
      </c>
      <c r="C58" s="19">
        <f t="shared" si="0"/>
        <v>0</v>
      </c>
      <c r="D58" s="19">
        <f t="shared" si="1"/>
        <v>100</v>
      </c>
      <c r="E58" s="19">
        <f t="shared" si="2"/>
        <v>0</v>
      </c>
      <c r="F58" s="19">
        <f t="shared" si="3"/>
        <v>0</v>
      </c>
      <c r="G58" s="18">
        <f t="shared" si="4"/>
        <v>6</v>
      </c>
      <c r="K58" s="85" t="s">
        <v>71</v>
      </c>
      <c r="L58" s="85">
        <v>0</v>
      </c>
      <c r="M58" s="85">
        <v>6</v>
      </c>
      <c r="N58" s="85">
        <v>0</v>
      </c>
      <c r="O58" s="85">
        <v>0</v>
      </c>
      <c r="P58" s="85">
        <v>6</v>
      </c>
    </row>
    <row r="59" spans="2:16" ht="13.15" x14ac:dyDescent="0.4">
      <c r="B59" s="14" t="s">
        <v>72</v>
      </c>
      <c r="C59" s="19">
        <f t="shared" si="0"/>
        <v>62.5</v>
      </c>
      <c r="D59" s="19">
        <f t="shared" si="1"/>
        <v>37.5</v>
      </c>
      <c r="E59" s="19">
        <f t="shared" si="2"/>
        <v>0</v>
      </c>
      <c r="F59" s="19">
        <f t="shared" si="3"/>
        <v>0</v>
      </c>
      <c r="G59" s="18">
        <f t="shared" si="4"/>
        <v>8</v>
      </c>
      <c r="K59" s="85" t="s">
        <v>72</v>
      </c>
      <c r="L59" s="85">
        <v>5</v>
      </c>
      <c r="M59" s="85">
        <v>3</v>
      </c>
      <c r="N59" s="85">
        <v>0</v>
      </c>
      <c r="O59" s="85">
        <v>0</v>
      </c>
      <c r="P59" s="85">
        <v>8</v>
      </c>
    </row>
    <row r="60" spans="2:16" ht="13.15" x14ac:dyDescent="0.4">
      <c r="B60" s="14" t="s">
        <v>73</v>
      </c>
      <c r="C60" s="19">
        <f t="shared" si="0"/>
        <v>0</v>
      </c>
      <c r="D60" s="19">
        <f t="shared" si="1"/>
        <v>100</v>
      </c>
      <c r="E60" s="19">
        <f t="shared" si="2"/>
        <v>0</v>
      </c>
      <c r="F60" s="19">
        <f t="shared" si="3"/>
        <v>0</v>
      </c>
      <c r="G60" s="18">
        <f t="shared" si="4"/>
        <v>7</v>
      </c>
      <c r="K60" s="85" t="s">
        <v>73</v>
      </c>
      <c r="L60" s="85">
        <v>0</v>
      </c>
      <c r="M60" s="85">
        <v>7</v>
      </c>
      <c r="N60" s="85">
        <v>0</v>
      </c>
      <c r="O60" s="85">
        <v>0</v>
      </c>
      <c r="P60" s="85">
        <v>7</v>
      </c>
    </row>
    <row r="61" spans="2:16" ht="13.15" x14ac:dyDescent="0.4">
      <c r="B61" s="14" t="s">
        <v>74</v>
      </c>
      <c r="C61" s="19">
        <f t="shared" si="0"/>
        <v>35.714285714285715</v>
      </c>
      <c r="D61" s="19">
        <f t="shared" si="1"/>
        <v>64.285714285714292</v>
      </c>
      <c r="E61" s="19">
        <f t="shared" si="2"/>
        <v>0</v>
      </c>
      <c r="F61" s="19">
        <f t="shared" si="3"/>
        <v>0</v>
      </c>
      <c r="G61" s="18">
        <f t="shared" si="4"/>
        <v>14</v>
      </c>
      <c r="K61" s="85" t="s">
        <v>74</v>
      </c>
      <c r="L61" s="85">
        <v>5</v>
      </c>
      <c r="M61" s="85">
        <v>9</v>
      </c>
      <c r="N61" s="85">
        <v>0</v>
      </c>
      <c r="O61" s="85">
        <v>0</v>
      </c>
      <c r="P61" s="85">
        <v>14</v>
      </c>
    </row>
    <row r="62" spans="2:16" ht="13.15" x14ac:dyDescent="0.4">
      <c r="B62" s="14" t="s">
        <v>75</v>
      </c>
      <c r="C62" s="19">
        <f t="shared" si="0"/>
        <v>82.35294117647058</v>
      </c>
      <c r="D62" s="19">
        <f t="shared" si="1"/>
        <v>17.647058823529413</v>
      </c>
      <c r="E62" s="19">
        <f t="shared" si="2"/>
        <v>0</v>
      </c>
      <c r="F62" s="19">
        <f t="shared" si="3"/>
        <v>0</v>
      </c>
      <c r="G62" s="18">
        <f t="shared" si="4"/>
        <v>17</v>
      </c>
      <c r="K62" s="85" t="s">
        <v>75</v>
      </c>
      <c r="L62" s="85">
        <v>14</v>
      </c>
      <c r="M62" s="85">
        <v>3</v>
      </c>
      <c r="N62" s="85">
        <v>0</v>
      </c>
      <c r="O62" s="85">
        <v>0</v>
      </c>
      <c r="P62" s="85">
        <v>17</v>
      </c>
    </row>
    <row r="63" spans="2:16" ht="13.15" x14ac:dyDescent="0.4">
      <c r="B63" s="14" t="s">
        <v>33</v>
      </c>
      <c r="C63" s="19">
        <f t="shared" si="0"/>
        <v>57.142857142857139</v>
      </c>
      <c r="D63" s="19">
        <f t="shared" si="1"/>
        <v>42.857142857142854</v>
      </c>
      <c r="E63" s="19">
        <f t="shared" si="2"/>
        <v>0</v>
      </c>
      <c r="F63" s="19">
        <f t="shared" si="3"/>
        <v>0</v>
      </c>
      <c r="G63" s="18">
        <f t="shared" si="4"/>
        <v>7</v>
      </c>
      <c r="K63" s="85" t="s">
        <v>33</v>
      </c>
      <c r="L63" s="85">
        <v>4</v>
      </c>
      <c r="M63" s="85">
        <v>3</v>
      </c>
      <c r="N63" s="85">
        <v>0</v>
      </c>
      <c r="O63" s="85">
        <v>0</v>
      </c>
      <c r="P63" s="85">
        <v>7</v>
      </c>
    </row>
    <row r="64" spans="2:16" ht="13.15" x14ac:dyDescent="0.4">
      <c r="B64" s="14" t="s">
        <v>76</v>
      </c>
      <c r="C64" s="19">
        <f t="shared" si="0"/>
        <v>42.857142857142854</v>
      </c>
      <c r="D64" s="19">
        <f t="shared" si="1"/>
        <v>0</v>
      </c>
      <c r="E64" s="19">
        <f t="shared" si="2"/>
        <v>0</v>
      </c>
      <c r="F64" s="19">
        <f t="shared" si="3"/>
        <v>57.142857142857139</v>
      </c>
      <c r="G64" s="18">
        <f t="shared" si="4"/>
        <v>7</v>
      </c>
      <c r="K64" s="85" t="s">
        <v>76</v>
      </c>
      <c r="L64" s="85">
        <v>3</v>
      </c>
      <c r="M64" s="85">
        <v>0</v>
      </c>
      <c r="N64" s="85">
        <v>0</v>
      </c>
      <c r="O64" s="85">
        <v>4</v>
      </c>
      <c r="P64" s="85">
        <v>7</v>
      </c>
    </row>
    <row r="65" spans="2:16" ht="13.15" x14ac:dyDescent="0.4">
      <c r="B65" s="14" t="s">
        <v>77</v>
      </c>
      <c r="C65" s="19">
        <f t="shared" si="0"/>
        <v>50</v>
      </c>
      <c r="D65" s="19">
        <f t="shared" si="1"/>
        <v>50</v>
      </c>
      <c r="E65" s="19">
        <f t="shared" si="2"/>
        <v>0</v>
      </c>
      <c r="F65" s="19">
        <f t="shared" si="3"/>
        <v>0</v>
      </c>
      <c r="G65" s="18">
        <f t="shared" si="4"/>
        <v>18</v>
      </c>
      <c r="K65" s="85" t="s">
        <v>77</v>
      </c>
      <c r="L65" s="85">
        <v>9</v>
      </c>
      <c r="M65" s="85">
        <v>9</v>
      </c>
      <c r="N65" s="85">
        <v>0</v>
      </c>
      <c r="O65" s="85">
        <v>0</v>
      </c>
      <c r="P65" s="85">
        <v>18</v>
      </c>
    </row>
    <row r="66" spans="2:16" ht="13.15" x14ac:dyDescent="0.4">
      <c r="B66" s="14" t="s">
        <v>78</v>
      </c>
      <c r="C66" s="19">
        <f t="shared" si="0"/>
        <v>82.35294117647058</v>
      </c>
      <c r="D66" s="19">
        <f t="shared" si="1"/>
        <v>17.647058823529413</v>
      </c>
      <c r="E66" s="19">
        <f t="shared" si="2"/>
        <v>0</v>
      </c>
      <c r="F66" s="19">
        <f t="shared" si="3"/>
        <v>0</v>
      </c>
      <c r="G66" s="18">
        <f t="shared" si="4"/>
        <v>17</v>
      </c>
      <c r="K66" s="85" t="s">
        <v>78</v>
      </c>
      <c r="L66" s="85">
        <v>14</v>
      </c>
      <c r="M66" s="85">
        <v>3</v>
      </c>
      <c r="N66" s="85">
        <v>0</v>
      </c>
      <c r="O66" s="85">
        <v>0</v>
      </c>
      <c r="P66" s="85">
        <v>17</v>
      </c>
    </row>
    <row r="67" spans="2:16" ht="13.15" x14ac:dyDescent="0.4">
      <c r="B67" s="14" t="s">
        <v>34</v>
      </c>
      <c r="C67" s="19">
        <f t="shared" si="0"/>
        <v>50</v>
      </c>
      <c r="D67" s="19">
        <f t="shared" si="1"/>
        <v>50</v>
      </c>
      <c r="E67" s="19">
        <f t="shared" si="2"/>
        <v>0</v>
      </c>
      <c r="F67" s="19">
        <f t="shared" si="3"/>
        <v>0</v>
      </c>
      <c r="G67" s="18">
        <f t="shared" si="4"/>
        <v>6</v>
      </c>
      <c r="K67" s="85" t="s">
        <v>34</v>
      </c>
      <c r="L67" s="85">
        <v>3</v>
      </c>
      <c r="M67" s="85">
        <v>3</v>
      </c>
      <c r="N67" s="85">
        <v>0</v>
      </c>
      <c r="O67" s="85">
        <v>0</v>
      </c>
      <c r="P67" s="85">
        <v>6</v>
      </c>
    </row>
    <row r="68" spans="2:16" ht="13.15" x14ac:dyDescent="0.4">
      <c r="B68" s="14" t="s">
        <v>79</v>
      </c>
      <c r="C68" s="19">
        <f t="shared" si="0"/>
        <v>64.285714285714292</v>
      </c>
      <c r="D68" s="19">
        <f t="shared" si="1"/>
        <v>35.714285714285715</v>
      </c>
      <c r="E68" s="19">
        <f t="shared" si="2"/>
        <v>0</v>
      </c>
      <c r="F68" s="19">
        <f t="shared" si="3"/>
        <v>0</v>
      </c>
      <c r="G68" s="18">
        <f t="shared" si="4"/>
        <v>14</v>
      </c>
      <c r="K68" s="85" t="s">
        <v>79</v>
      </c>
      <c r="L68" s="85">
        <v>9</v>
      </c>
      <c r="M68" s="85">
        <v>5</v>
      </c>
      <c r="N68" s="85">
        <v>0</v>
      </c>
      <c r="O68" s="85">
        <v>0</v>
      </c>
      <c r="P68" s="85">
        <v>14</v>
      </c>
    </row>
    <row r="69" spans="2:16" ht="13.15" x14ac:dyDescent="0.4">
      <c r="B69" s="14" t="s">
        <v>80</v>
      </c>
      <c r="C69" s="19">
        <f t="shared" si="0"/>
        <v>100</v>
      </c>
      <c r="D69" s="19">
        <f t="shared" si="1"/>
        <v>0</v>
      </c>
      <c r="E69" s="19">
        <f t="shared" si="2"/>
        <v>0</v>
      </c>
      <c r="F69" s="19">
        <f t="shared" si="3"/>
        <v>0</v>
      </c>
      <c r="G69" s="18">
        <f t="shared" si="4"/>
        <v>5</v>
      </c>
      <c r="K69" s="85" t="s">
        <v>80</v>
      </c>
      <c r="L69" s="85">
        <v>5</v>
      </c>
      <c r="M69" s="85">
        <v>0</v>
      </c>
      <c r="N69" s="85">
        <v>0</v>
      </c>
      <c r="O69" s="85">
        <v>0</v>
      </c>
      <c r="P69" s="85">
        <v>5</v>
      </c>
    </row>
    <row r="70" spans="2:16" ht="13.15" x14ac:dyDescent="0.4">
      <c r="B70" s="14" t="s">
        <v>44</v>
      </c>
      <c r="C70" s="19">
        <f t="shared" ref="C70:C83" si="5">IF($P70=0,0,L70/$P70*100)</f>
        <v>35.714285714285715</v>
      </c>
      <c r="D70" s="19">
        <f t="shared" ref="D70:D83" si="6">IF($P70=0,0,M70/$P70*100)</f>
        <v>42.857142857142854</v>
      </c>
      <c r="E70" s="19">
        <f t="shared" ref="E70:E83" si="7">IF($P70=0,0,N70/$P70*100)</f>
        <v>0</v>
      </c>
      <c r="F70" s="19">
        <f t="shared" ref="F70:F83" si="8">IF($P70=0,0,O70/$P70*100)</f>
        <v>21.428571428571427</v>
      </c>
      <c r="G70" s="18">
        <f t="shared" ref="G70:G83" si="9">P70</f>
        <v>28</v>
      </c>
      <c r="K70" s="85" t="s">
        <v>44</v>
      </c>
      <c r="L70" s="85">
        <v>10</v>
      </c>
      <c r="M70" s="85">
        <v>12</v>
      </c>
      <c r="N70" s="85">
        <v>0</v>
      </c>
      <c r="O70" s="85">
        <v>6</v>
      </c>
      <c r="P70" s="85">
        <v>28</v>
      </c>
    </row>
    <row r="71" spans="2:16" ht="13.15" x14ac:dyDescent="0.4">
      <c r="B71" s="14" t="s">
        <v>81</v>
      </c>
      <c r="C71" s="19">
        <f t="shared" si="5"/>
        <v>100</v>
      </c>
      <c r="D71" s="19">
        <f t="shared" si="6"/>
        <v>0</v>
      </c>
      <c r="E71" s="19">
        <f t="shared" si="7"/>
        <v>0</v>
      </c>
      <c r="F71" s="19">
        <f t="shared" si="8"/>
        <v>0</v>
      </c>
      <c r="G71" s="18">
        <f t="shared" si="9"/>
        <v>5</v>
      </c>
      <c r="K71" s="85" t="s">
        <v>81</v>
      </c>
      <c r="L71" s="85">
        <v>5</v>
      </c>
      <c r="M71" s="85">
        <v>0</v>
      </c>
      <c r="N71" s="85">
        <v>0</v>
      </c>
      <c r="O71" s="85">
        <v>0</v>
      </c>
      <c r="P71" s="85">
        <v>5</v>
      </c>
    </row>
    <row r="72" spans="2:16" ht="13.15" x14ac:dyDescent="0.4">
      <c r="B72" s="14" t="s">
        <v>45</v>
      </c>
      <c r="C72" s="19">
        <f t="shared" si="5"/>
        <v>57.142857142857139</v>
      </c>
      <c r="D72" s="19">
        <f t="shared" si="6"/>
        <v>42.857142857142854</v>
      </c>
      <c r="E72" s="19">
        <f t="shared" si="7"/>
        <v>0</v>
      </c>
      <c r="F72" s="19">
        <f t="shared" si="8"/>
        <v>0</v>
      </c>
      <c r="G72" s="18">
        <f t="shared" si="9"/>
        <v>35</v>
      </c>
      <c r="K72" s="85" t="s">
        <v>45</v>
      </c>
      <c r="L72" s="85">
        <v>20</v>
      </c>
      <c r="M72" s="85">
        <v>15</v>
      </c>
      <c r="N72" s="85">
        <v>0</v>
      </c>
      <c r="O72" s="85">
        <v>0</v>
      </c>
      <c r="P72" s="85">
        <v>35</v>
      </c>
    </row>
    <row r="73" spans="2:16" ht="13.15" x14ac:dyDescent="0.4">
      <c r="B73" s="14" t="s">
        <v>35</v>
      </c>
      <c r="C73" s="19">
        <f t="shared" si="5"/>
        <v>46.153846153846153</v>
      </c>
      <c r="D73" s="19">
        <f t="shared" si="6"/>
        <v>53.846153846153847</v>
      </c>
      <c r="E73" s="19">
        <f t="shared" si="7"/>
        <v>0</v>
      </c>
      <c r="F73" s="19">
        <f t="shared" si="8"/>
        <v>0</v>
      </c>
      <c r="G73" s="18">
        <f t="shared" si="9"/>
        <v>13</v>
      </c>
      <c r="K73" s="85" t="s">
        <v>35</v>
      </c>
      <c r="L73" s="85">
        <v>6</v>
      </c>
      <c r="M73" s="85">
        <v>7</v>
      </c>
      <c r="N73" s="85">
        <v>0</v>
      </c>
      <c r="O73" s="85">
        <v>0</v>
      </c>
      <c r="P73" s="85">
        <v>13</v>
      </c>
    </row>
    <row r="74" spans="2:16" ht="13.15" x14ac:dyDescent="0.4">
      <c r="B74" s="14" t="s">
        <v>82</v>
      </c>
      <c r="C74" s="19">
        <f t="shared" si="5"/>
        <v>50</v>
      </c>
      <c r="D74" s="19">
        <f t="shared" si="6"/>
        <v>42.857142857142854</v>
      </c>
      <c r="E74" s="19">
        <f t="shared" si="7"/>
        <v>0</v>
      </c>
      <c r="F74" s="19">
        <f t="shared" si="8"/>
        <v>7.1428571428571423</v>
      </c>
      <c r="G74" s="18">
        <f t="shared" si="9"/>
        <v>42</v>
      </c>
      <c r="K74" s="85" t="s">
        <v>82</v>
      </c>
      <c r="L74" s="85">
        <v>21</v>
      </c>
      <c r="M74" s="85">
        <v>18</v>
      </c>
      <c r="N74" s="85">
        <v>0</v>
      </c>
      <c r="O74" s="85">
        <v>3</v>
      </c>
      <c r="P74" s="85">
        <v>42</v>
      </c>
    </row>
    <row r="75" spans="2:16" ht="13.15" x14ac:dyDescent="0.4">
      <c r="B75" s="14" t="s">
        <v>83</v>
      </c>
      <c r="C75" s="19">
        <f t="shared" si="5"/>
        <v>0</v>
      </c>
      <c r="D75" s="19">
        <f t="shared" si="6"/>
        <v>0</v>
      </c>
      <c r="E75" s="19">
        <f t="shared" si="7"/>
        <v>0</v>
      </c>
      <c r="F75" s="19">
        <f t="shared" si="8"/>
        <v>0</v>
      </c>
      <c r="G75" s="18">
        <f t="shared" si="9"/>
        <v>0</v>
      </c>
      <c r="K75" s="85" t="s">
        <v>83</v>
      </c>
      <c r="L75" s="85">
        <v>0</v>
      </c>
      <c r="M75" s="85">
        <v>0</v>
      </c>
      <c r="N75" s="85">
        <v>0</v>
      </c>
      <c r="O75" s="85">
        <v>0</v>
      </c>
      <c r="P75" s="85">
        <v>0</v>
      </c>
    </row>
    <row r="76" spans="2:16" ht="13.15" x14ac:dyDescent="0.4">
      <c r="B76" s="14" t="s">
        <v>36</v>
      </c>
      <c r="C76" s="19">
        <f t="shared" si="5"/>
        <v>37.209302325581397</v>
      </c>
      <c r="D76" s="19">
        <f t="shared" si="6"/>
        <v>34.883720930232556</v>
      </c>
      <c r="E76" s="19">
        <f t="shared" si="7"/>
        <v>0</v>
      </c>
      <c r="F76" s="19">
        <f t="shared" si="8"/>
        <v>18.604651162790699</v>
      </c>
      <c r="G76" s="18">
        <f t="shared" si="9"/>
        <v>43</v>
      </c>
      <c r="K76" s="85" t="s">
        <v>36</v>
      </c>
      <c r="L76" s="85">
        <v>16</v>
      </c>
      <c r="M76" s="85">
        <v>15</v>
      </c>
      <c r="N76" s="85">
        <v>0</v>
      </c>
      <c r="O76" s="85">
        <v>8</v>
      </c>
      <c r="P76" s="85">
        <v>43</v>
      </c>
    </row>
    <row r="77" spans="2:16" ht="13.15" x14ac:dyDescent="0.4">
      <c r="B77" s="14" t="s">
        <v>37</v>
      </c>
      <c r="C77" s="19">
        <f t="shared" si="5"/>
        <v>45.901639344262293</v>
      </c>
      <c r="D77" s="19">
        <f t="shared" si="6"/>
        <v>38.524590163934427</v>
      </c>
      <c r="E77" s="19">
        <f t="shared" si="7"/>
        <v>0</v>
      </c>
      <c r="F77" s="19">
        <f t="shared" si="8"/>
        <v>7.3770491803278686</v>
      </c>
      <c r="G77" s="18">
        <f t="shared" si="9"/>
        <v>122</v>
      </c>
      <c r="K77" s="85" t="s">
        <v>37</v>
      </c>
      <c r="L77" s="85">
        <v>56</v>
      </c>
      <c r="M77" s="85">
        <v>47</v>
      </c>
      <c r="N77" s="85">
        <v>0</v>
      </c>
      <c r="O77" s="85">
        <v>9</v>
      </c>
      <c r="P77" s="85">
        <v>122</v>
      </c>
    </row>
    <row r="78" spans="2:16" ht="13.15" x14ac:dyDescent="0.4">
      <c r="B78" s="14" t="s">
        <v>46</v>
      </c>
      <c r="C78" s="19">
        <f t="shared" si="5"/>
        <v>42.1875</v>
      </c>
      <c r="D78" s="19">
        <f t="shared" si="6"/>
        <v>40.625</v>
      </c>
      <c r="E78" s="19">
        <f t="shared" si="7"/>
        <v>0</v>
      </c>
      <c r="F78" s="19">
        <f t="shared" si="8"/>
        <v>0</v>
      </c>
      <c r="G78" s="18">
        <f t="shared" si="9"/>
        <v>64</v>
      </c>
      <c r="K78" s="85" t="s">
        <v>46</v>
      </c>
      <c r="L78" s="85">
        <v>27</v>
      </c>
      <c r="M78" s="85">
        <v>26</v>
      </c>
      <c r="N78" s="85">
        <v>0</v>
      </c>
      <c r="O78" s="85">
        <v>0</v>
      </c>
      <c r="P78" s="85">
        <v>64</v>
      </c>
    </row>
    <row r="79" spans="2:16" ht="13.15" x14ac:dyDescent="0.4">
      <c r="B79" s="14" t="s">
        <v>38</v>
      </c>
      <c r="C79" s="19">
        <f t="shared" si="5"/>
        <v>56.678700361010826</v>
      </c>
      <c r="D79" s="19">
        <f t="shared" si="6"/>
        <v>32.490974729241877</v>
      </c>
      <c r="E79" s="19">
        <f t="shared" si="7"/>
        <v>0</v>
      </c>
      <c r="F79" s="19">
        <f t="shared" si="8"/>
        <v>3.2490974729241873</v>
      </c>
      <c r="G79" s="18">
        <f t="shared" si="9"/>
        <v>277</v>
      </c>
      <c r="K79" s="85" t="s">
        <v>38</v>
      </c>
      <c r="L79" s="85">
        <v>157</v>
      </c>
      <c r="M79" s="85">
        <v>90</v>
      </c>
      <c r="N79" s="85">
        <v>0</v>
      </c>
      <c r="O79" s="85">
        <v>9</v>
      </c>
      <c r="P79" s="85">
        <v>277</v>
      </c>
    </row>
    <row r="80" spans="2:16" ht="13.15" x14ac:dyDescent="0.4">
      <c r="B80" s="14" t="s">
        <v>39</v>
      </c>
      <c r="C80" s="19">
        <f t="shared" si="5"/>
        <v>38.095238095238095</v>
      </c>
      <c r="D80" s="19">
        <f t="shared" si="6"/>
        <v>61.904761904761905</v>
      </c>
      <c r="E80" s="19">
        <f t="shared" si="7"/>
        <v>0</v>
      </c>
      <c r="F80" s="19">
        <f t="shared" si="8"/>
        <v>0</v>
      </c>
      <c r="G80" s="18">
        <f t="shared" si="9"/>
        <v>21</v>
      </c>
      <c r="K80" s="85" t="s">
        <v>39</v>
      </c>
      <c r="L80" s="85">
        <v>8</v>
      </c>
      <c r="M80" s="85">
        <v>13</v>
      </c>
      <c r="N80" s="85">
        <v>0</v>
      </c>
      <c r="O80" s="85">
        <v>0</v>
      </c>
      <c r="P80" s="85">
        <v>21</v>
      </c>
    </row>
    <row r="81" spans="2:16" ht="13.15" x14ac:dyDescent="0.4">
      <c r="B81" s="14" t="s">
        <v>84</v>
      </c>
      <c r="C81" s="19">
        <f t="shared" si="5"/>
        <v>45.454545454545453</v>
      </c>
      <c r="D81" s="19">
        <f t="shared" si="6"/>
        <v>47.727272727272727</v>
      </c>
      <c r="E81" s="19">
        <f t="shared" si="7"/>
        <v>0</v>
      </c>
      <c r="F81" s="19">
        <f t="shared" si="8"/>
        <v>3.4090909090909087</v>
      </c>
      <c r="G81" s="18">
        <f t="shared" si="9"/>
        <v>88</v>
      </c>
      <c r="K81" s="85" t="s">
        <v>84</v>
      </c>
      <c r="L81" s="85">
        <v>40</v>
      </c>
      <c r="M81" s="85">
        <v>42</v>
      </c>
      <c r="N81" s="85">
        <v>0</v>
      </c>
      <c r="O81" s="85">
        <v>3</v>
      </c>
      <c r="P81" s="85">
        <v>88</v>
      </c>
    </row>
    <row r="82" spans="2:16" ht="13.15" x14ac:dyDescent="0.4">
      <c r="B82" s="14" t="s">
        <v>85</v>
      </c>
      <c r="C82" s="19">
        <f t="shared" si="5"/>
        <v>0</v>
      </c>
      <c r="D82" s="19">
        <f>IF($P82=0,0,M82/$P82*100)</f>
        <v>100</v>
      </c>
      <c r="E82" s="19">
        <f t="shared" si="7"/>
        <v>0</v>
      </c>
      <c r="F82" s="19">
        <f t="shared" si="8"/>
        <v>0</v>
      </c>
      <c r="G82" s="18">
        <f t="shared" si="9"/>
        <v>7</v>
      </c>
      <c r="K82" s="85" t="s">
        <v>85</v>
      </c>
      <c r="L82" s="85">
        <v>0</v>
      </c>
      <c r="M82" s="85">
        <v>7</v>
      </c>
      <c r="N82" s="85">
        <v>0</v>
      </c>
      <c r="O82" s="85">
        <v>0</v>
      </c>
      <c r="P82" s="85">
        <v>7</v>
      </c>
    </row>
    <row r="83" spans="2:16" ht="13.15" x14ac:dyDescent="0.4">
      <c r="B83" s="14" t="s">
        <v>4</v>
      </c>
      <c r="C83" s="19">
        <f t="shared" si="5"/>
        <v>48.486997635933804</v>
      </c>
      <c r="D83" s="19">
        <f t="shared" si="6"/>
        <v>35.791962174940899</v>
      </c>
      <c r="E83" s="19">
        <f t="shared" si="7"/>
        <v>0.94562647754137119</v>
      </c>
      <c r="F83" s="19">
        <f t="shared" si="8"/>
        <v>6.4775413711583925</v>
      </c>
      <c r="G83" s="18">
        <f t="shared" si="9"/>
        <v>4230</v>
      </c>
      <c r="K83" s="85" t="s">
        <v>4</v>
      </c>
      <c r="L83" s="85">
        <v>2051</v>
      </c>
      <c r="M83" s="85">
        <v>1514</v>
      </c>
      <c r="N83" s="85">
        <v>40</v>
      </c>
      <c r="O83" s="85">
        <v>274</v>
      </c>
      <c r="P83" s="85">
        <v>4230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83"/>
  <sheetViews>
    <sheetView workbookViewId="0">
      <selection activeCell="C10" sqref="C10"/>
    </sheetView>
  </sheetViews>
  <sheetFormatPr defaultRowHeight="12.75" x14ac:dyDescent="0.35"/>
  <cols>
    <col min="1" max="1" width="3" customWidth="1"/>
    <col min="2" max="2" width="22.265625" bestFit="1" customWidth="1"/>
    <col min="3" max="4" width="15" customWidth="1"/>
  </cols>
  <sheetData>
    <row r="1" spans="2:4" ht="18" x14ac:dyDescent="0.55000000000000004">
      <c r="B1" s="12" t="s">
        <v>237</v>
      </c>
    </row>
    <row r="4" spans="2:4" ht="23.25" customHeight="1" x14ac:dyDescent="0.35">
      <c r="C4" s="21" t="s">
        <v>98</v>
      </c>
      <c r="D4" s="21" t="s">
        <v>99</v>
      </c>
    </row>
    <row r="5" spans="2:4" ht="13.15" x14ac:dyDescent="0.4">
      <c r="B5" s="14" t="s">
        <v>47</v>
      </c>
      <c r="C5" s="19">
        <v>50</v>
      </c>
      <c r="D5" s="19">
        <v>40.625</v>
      </c>
    </row>
    <row r="6" spans="2:4" ht="13.15" x14ac:dyDescent="0.4">
      <c r="B6" s="14" t="s">
        <v>40</v>
      </c>
      <c r="C6" s="19">
        <v>48.275862068965516</v>
      </c>
      <c r="D6" s="19">
        <v>44.827586206896555</v>
      </c>
    </row>
    <row r="7" spans="2:4" ht="13.15" x14ac:dyDescent="0.4">
      <c r="B7" s="14" t="s">
        <v>8</v>
      </c>
      <c r="C7" s="19">
        <v>37.704918032786885</v>
      </c>
      <c r="D7" s="19">
        <v>60.928961748633881</v>
      </c>
    </row>
    <row r="8" spans="2:4" ht="13.15" x14ac:dyDescent="0.4">
      <c r="B8" s="14" t="s">
        <v>9</v>
      </c>
      <c r="C8" s="19">
        <v>56.074766355140184</v>
      </c>
      <c r="D8" s="19">
        <v>42.056074766355138</v>
      </c>
    </row>
    <row r="9" spans="2:4" ht="13.15" x14ac:dyDescent="0.4">
      <c r="B9" s="14" t="s">
        <v>48</v>
      </c>
      <c r="C9" s="19">
        <v>67.032967032967022</v>
      </c>
      <c r="D9" s="19">
        <v>29.670329670329672</v>
      </c>
    </row>
    <row r="10" spans="2:4" ht="13.15" x14ac:dyDescent="0.4">
      <c r="B10" s="14" t="s">
        <v>49</v>
      </c>
      <c r="C10" s="19">
        <v>59.627329192546583</v>
      </c>
      <c r="D10" s="19">
        <v>40.993788819875775</v>
      </c>
    </row>
    <row r="11" spans="2:4" ht="13.15" x14ac:dyDescent="0.4">
      <c r="B11" s="14" t="s">
        <v>10</v>
      </c>
      <c r="C11" s="19">
        <v>74.850299401197603</v>
      </c>
      <c r="D11" s="19">
        <v>23.952095808383234</v>
      </c>
    </row>
    <row r="12" spans="2:4" ht="13.15" x14ac:dyDescent="0.4">
      <c r="B12" s="14" t="s">
        <v>41</v>
      </c>
      <c r="C12" s="19">
        <v>52.941176470588239</v>
      </c>
      <c r="D12" s="19">
        <v>55.882352941176471</v>
      </c>
    </row>
    <row r="13" spans="2:4" ht="13.15" x14ac:dyDescent="0.4">
      <c r="B13" s="14" t="s">
        <v>11</v>
      </c>
      <c r="C13" s="19">
        <v>69.666666666666671</v>
      </c>
      <c r="D13" s="19">
        <v>28.666666666666668</v>
      </c>
    </row>
    <row r="14" spans="2:4" ht="13.15" x14ac:dyDescent="0.4">
      <c r="B14" s="14" t="s">
        <v>12</v>
      </c>
      <c r="C14" s="19">
        <v>56.499133448873486</v>
      </c>
      <c r="D14" s="19">
        <v>42.634315424610051</v>
      </c>
    </row>
    <row r="15" spans="2:4" ht="13.15" x14ac:dyDescent="0.4">
      <c r="B15" s="14" t="s">
        <v>50</v>
      </c>
      <c r="C15" s="19">
        <v>86.36363636363636</v>
      </c>
      <c r="D15" s="19">
        <v>36.363636363636367</v>
      </c>
    </row>
    <row r="16" spans="2:4" ht="13.15" x14ac:dyDescent="0.4">
      <c r="B16" s="14" t="s">
        <v>51</v>
      </c>
      <c r="C16" s="19">
        <v>58.282208588957054</v>
      </c>
      <c r="D16" s="19">
        <v>39.263803680981596</v>
      </c>
    </row>
    <row r="17" spans="2:4" ht="13.15" x14ac:dyDescent="0.4">
      <c r="B17" s="14" t="s">
        <v>52</v>
      </c>
      <c r="C17" s="19">
        <v>60.164835164835161</v>
      </c>
      <c r="D17" s="19">
        <v>38.186813186813183</v>
      </c>
    </row>
    <row r="18" spans="2:4" ht="13.15" x14ac:dyDescent="0.4">
      <c r="B18" s="14" t="s">
        <v>13</v>
      </c>
      <c r="C18" s="19">
        <v>58.39793281653747</v>
      </c>
      <c r="D18" s="19">
        <v>40.999138673557276</v>
      </c>
    </row>
    <row r="19" spans="2:4" ht="13.15" x14ac:dyDescent="0.4">
      <c r="B19" s="14" t="s">
        <v>53</v>
      </c>
      <c r="C19" s="19">
        <v>46.341463414634148</v>
      </c>
      <c r="D19" s="19">
        <v>51.219512195121951</v>
      </c>
    </row>
    <row r="20" spans="2:4" ht="13.15" x14ac:dyDescent="0.4">
      <c r="B20" s="14" t="s">
        <v>54</v>
      </c>
      <c r="C20" s="19">
        <v>51.428571428571423</v>
      </c>
      <c r="D20" s="19">
        <v>44.285714285714285</v>
      </c>
    </row>
    <row r="21" spans="2:4" ht="13.15" x14ac:dyDescent="0.4">
      <c r="B21" s="14" t="s">
        <v>55</v>
      </c>
      <c r="C21" s="19">
        <v>55.769230769230774</v>
      </c>
      <c r="D21" s="19">
        <v>34.615384615384613</v>
      </c>
    </row>
    <row r="22" spans="2:4" ht="13.15" x14ac:dyDescent="0.4">
      <c r="B22" s="14" t="s">
        <v>14</v>
      </c>
      <c r="C22" s="19">
        <v>47.560975609756099</v>
      </c>
      <c r="D22" s="19">
        <v>52.439024390243901</v>
      </c>
    </row>
    <row r="23" spans="2:4" ht="13.15" x14ac:dyDescent="0.4">
      <c r="B23" s="14" t="s">
        <v>56</v>
      </c>
      <c r="C23" s="19">
        <v>52</v>
      </c>
      <c r="D23" s="19">
        <v>50.666666666666671</v>
      </c>
    </row>
    <row r="24" spans="2:4" ht="13.15" x14ac:dyDescent="0.4">
      <c r="B24" s="14" t="s">
        <v>15</v>
      </c>
      <c r="C24" s="19">
        <v>57.377049180327866</v>
      </c>
      <c r="D24" s="19">
        <v>41.967213114754095</v>
      </c>
    </row>
    <row r="25" spans="2:4" ht="13.15" x14ac:dyDescent="0.4">
      <c r="B25" s="14" t="s">
        <v>57</v>
      </c>
      <c r="C25" s="19">
        <v>70.731707317073173</v>
      </c>
      <c r="D25" s="19">
        <v>24.390243902439025</v>
      </c>
    </row>
    <row r="26" spans="2:4" ht="13.15" x14ac:dyDescent="0.4">
      <c r="B26" s="14" t="s">
        <v>16</v>
      </c>
      <c r="C26" s="19">
        <v>56.466876971608841</v>
      </c>
      <c r="D26" s="19">
        <v>40.694006309148264</v>
      </c>
    </row>
    <row r="27" spans="2:4" ht="13.15" x14ac:dyDescent="0.4">
      <c r="B27" s="14" t="s">
        <v>58</v>
      </c>
      <c r="C27" s="19">
        <v>55.000000000000007</v>
      </c>
      <c r="D27" s="19">
        <v>48.333333333333336</v>
      </c>
    </row>
    <row r="28" spans="2:4" ht="13.15" x14ac:dyDescent="0.4">
      <c r="B28" s="14" t="s">
        <v>59</v>
      </c>
      <c r="C28" s="19">
        <v>94.520547945205479</v>
      </c>
      <c r="D28" s="19">
        <v>9.5890410958904102</v>
      </c>
    </row>
    <row r="29" spans="2:4" ht="13.15" x14ac:dyDescent="0.4">
      <c r="B29" s="14" t="s">
        <v>17</v>
      </c>
      <c r="C29" s="19">
        <v>45.063291139240505</v>
      </c>
      <c r="D29" s="19">
        <v>54.177215189873415</v>
      </c>
    </row>
    <row r="30" spans="2:4" ht="13.15" x14ac:dyDescent="0.4">
      <c r="B30" s="22" t="s">
        <v>18</v>
      </c>
      <c r="C30" s="25">
        <v>44.339622641509436</v>
      </c>
      <c r="D30" s="25">
        <v>52.452830188679243</v>
      </c>
    </row>
    <row r="31" spans="2:4" ht="13.15" x14ac:dyDescent="0.4">
      <c r="B31" s="14" t="s">
        <v>19</v>
      </c>
      <c r="C31" s="19">
        <v>46.869983948635635</v>
      </c>
      <c r="D31" s="19">
        <v>52.327447833065811</v>
      </c>
    </row>
    <row r="32" spans="2:4" ht="13.15" x14ac:dyDescent="0.4">
      <c r="B32" s="14" t="s">
        <v>20</v>
      </c>
      <c r="C32" s="19">
        <v>43.265306122448983</v>
      </c>
      <c r="D32" s="19">
        <v>53.877551020408163</v>
      </c>
    </row>
    <row r="33" spans="2:4" ht="13.15" x14ac:dyDescent="0.4">
      <c r="B33" s="14" t="s">
        <v>60</v>
      </c>
      <c r="C33" s="19">
        <v>61.904761904761905</v>
      </c>
      <c r="D33" s="19">
        <v>19.047619047619047</v>
      </c>
    </row>
    <row r="34" spans="2:4" ht="13.15" x14ac:dyDescent="0.4">
      <c r="B34" s="14" t="s">
        <v>61</v>
      </c>
      <c r="C34" s="19">
        <v>33.333333333333329</v>
      </c>
      <c r="D34" s="19">
        <v>66.666666666666657</v>
      </c>
    </row>
    <row r="35" spans="2:4" ht="13.15" x14ac:dyDescent="0.4">
      <c r="B35" s="14" t="s">
        <v>21</v>
      </c>
      <c r="C35" s="19">
        <v>55.248618784530393</v>
      </c>
      <c r="D35" s="19">
        <v>43.093922651933703</v>
      </c>
    </row>
    <row r="36" spans="2:4" ht="13.15" x14ac:dyDescent="0.4">
      <c r="B36" s="14" t="s">
        <v>42</v>
      </c>
      <c r="C36" s="19">
        <v>49.206349206349202</v>
      </c>
      <c r="D36" s="19">
        <v>53.968253968253968</v>
      </c>
    </row>
    <row r="37" spans="2:4" ht="13.15" x14ac:dyDescent="0.4">
      <c r="B37" s="14" t="s">
        <v>22</v>
      </c>
      <c r="C37" s="19">
        <v>57.040572792362767</v>
      </c>
      <c r="D37" s="19">
        <v>42.482100238663485</v>
      </c>
    </row>
    <row r="38" spans="2:4" ht="13.15" x14ac:dyDescent="0.4">
      <c r="B38" s="14" t="s">
        <v>62</v>
      </c>
      <c r="C38" s="19">
        <v>73.333333333333329</v>
      </c>
      <c r="D38" s="19">
        <v>35.555555555555557</v>
      </c>
    </row>
    <row r="39" spans="2:4" ht="13.15" x14ac:dyDescent="0.4">
      <c r="B39" s="14" t="s">
        <v>23</v>
      </c>
      <c r="C39" s="19">
        <v>67.450980392156865</v>
      </c>
      <c r="D39" s="19">
        <v>29.411764705882355</v>
      </c>
    </row>
    <row r="40" spans="2:4" ht="13.15" x14ac:dyDescent="0.4">
      <c r="B40" s="14" t="s">
        <v>24</v>
      </c>
      <c r="C40" s="19">
        <v>66.189111747851001</v>
      </c>
      <c r="D40" s="19">
        <v>32.664756446991404</v>
      </c>
    </row>
    <row r="41" spans="2:4" ht="13.15" x14ac:dyDescent="0.4">
      <c r="B41" s="14" t="s">
        <v>25</v>
      </c>
      <c r="C41" s="19">
        <v>40.282685512367486</v>
      </c>
      <c r="D41" s="19">
        <v>59.010600706713781</v>
      </c>
    </row>
    <row r="42" spans="2:4" ht="13.15" x14ac:dyDescent="0.4">
      <c r="B42" s="14" t="s">
        <v>63</v>
      </c>
      <c r="C42" s="19">
        <v>68</v>
      </c>
      <c r="D42" s="19">
        <v>24</v>
      </c>
    </row>
    <row r="43" spans="2:4" ht="13.15" x14ac:dyDescent="0.4">
      <c r="B43" s="14" t="s">
        <v>64</v>
      </c>
      <c r="C43" s="19">
        <v>78.181818181818187</v>
      </c>
      <c r="D43" s="19">
        <v>24.545454545454547</v>
      </c>
    </row>
    <row r="44" spans="2:4" ht="13.15" x14ac:dyDescent="0.4">
      <c r="B44" s="14" t="s">
        <v>26</v>
      </c>
      <c r="C44" s="19">
        <v>66.326530612244895</v>
      </c>
      <c r="D44" s="19">
        <v>34.183673469387756</v>
      </c>
    </row>
    <row r="45" spans="2:4" ht="13.15" x14ac:dyDescent="0.4">
      <c r="B45" s="14" t="s">
        <v>65</v>
      </c>
      <c r="C45" s="19">
        <v>56.25</v>
      </c>
      <c r="D45" s="19">
        <v>18.75</v>
      </c>
    </row>
    <row r="46" spans="2:4" ht="13.15" x14ac:dyDescent="0.4">
      <c r="B46" s="14" t="s">
        <v>27</v>
      </c>
      <c r="C46" s="19">
        <v>44.600938967136152</v>
      </c>
      <c r="D46" s="19">
        <v>51.173708920187785</v>
      </c>
    </row>
    <row r="47" spans="2:4" ht="13.15" x14ac:dyDescent="0.4">
      <c r="B47" s="14" t="s">
        <v>28</v>
      </c>
      <c r="C47" s="19">
        <v>56.38297872340425</v>
      </c>
      <c r="D47" s="19">
        <v>45.212765957446813</v>
      </c>
    </row>
    <row r="48" spans="2:4" ht="13.15" x14ac:dyDescent="0.4">
      <c r="B48" s="14" t="s">
        <v>29</v>
      </c>
      <c r="C48" s="19">
        <v>14.206128133704734</v>
      </c>
      <c r="D48" s="19">
        <v>81.615598885793872</v>
      </c>
    </row>
    <row r="49" spans="2:11" ht="13.15" x14ac:dyDescent="0.4">
      <c r="B49" s="14" t="s">
        <v>66</v>
      </c>
      <c r="C49" s="19">
        <v>56.079854809437393</v>
      </c>
      <c r="D49" s="19">
        <v>43.37568058076225</v>
      </c>
    </row>
    <row r="50" spans="2:11" ht="13.15" x14ac:dyDescent="0.4">
      <c r="B50" s="14" t="s">
        <v>43</v>
      </c>
      <c r="C50" s="19">
        <v>48</v>
      </c>
      <c r="D50" s="19">
        <v>48.5</v>
      </c>
    </row>
    <row r="51" spans="2:11" ht="13.15" x14ac:dyDescent="0.4">
      <c r="B51" s="14" t="s">
        <v>67</v>
      </c>
      <c r="C51" s="19">
        <v>57.718120805369132</v>
      </c>
      <c r="D51" s="19">
        <v>41.61073825503356</v>
      </c>
    </row>
    <row r="52" spans="2:11" ht="13.15" x14ac:dyDescent="0.4">
      <c r="B52" s="14" t="s">
        <v>68</v>
      </c>
      <c r="C52" s="19">
        <v>42.452830188679243</v>
      </c>
      <c r="D52" s="19">
        <v>57.547169811320757</v>
      </c>
      <c r="K52" s="21"/>
    </row>
    <row r="53" spans="2:11" ht="13.15" x14ac:dyDescent="0.4">
      <c r="B53" s="14" t="s">
        <v>30</v>
      </c>
      <c r="C53" s="19">
        <v>51.239669421487598</v>
      </c>
      <c r="D53" s="19">
        <v>46.831955922865014</v>
      </c>
    </row>
    <row r="54" spans="2:11" ht="13.15" x14ac:dyDescent="0.4">
      <c r="B54" s="14" t="s">
        <v>31</v>
      </c>
      <c r="C54" s="19">
        <v>60.337552742616026</v>
      </c>
      <c r="D54" s="19">
        <v>38.396624472573833</v>
      </c>
    </row>
    <row r="55" spans="2:11" ht="13.15" x14ac:dyDescent="0.4">
      <c r="B55" s="14" t="s">
        <v>69</v>
      </c>
      <c r="C55" s="19">
        <v>66.666666666666657</v>
      </c>
      <c r="D55" s="19">
        <v>29.333333333333332</v>
      </c>
    </row>
    <row r="56" spans="2:11" ht="13.15" x14ac:dyDescent="0.4">
      <c r="B56" s="14" t="s">
        <v>32</v>
      </c>
      <c r="C56" s="19">
        <v>42.091152815013402</v>
      </c>
      <c r="D56" s="19">
        <v>56.03217158176944</v>
      </c>
    </row>
    <row r="57" spans="2:11" ht="13.15" x14ac:dyDescent="0.4">
      <c r="B57" s="14" t="s">
        <v>70</v>
      </c>
      <c r="C57" s="19">
        <v>64.81481481481481</v>
      </c>
      <c r="D57" s="19">
        <v>33.06878306878307</v>
      </c>
    </row>
    <row r="58" spans="2:11" ht="13.15" x14ac:dyDescent="0.4">
      <c r="B58" s="14" t="s">
        <v>71</v>
      </c>
      <c r="C58" s="19">
        <v>82.608695652173907</v>
      </c>
      <c r="D58" s="19">
        <v>32.608695652173914</v>
      </c>
    </row>
    <row r="59" spans="2:11" ht="13.15" x14ac:dyDescent="0.4">
      <c r="B59" s="14" t="s">
        <v>72</v>
      </c>
      <c r="C59" s="19">
        <v>73.584905660377359</v>
      </c>
      <c r="D59" s="19">
        <v>16.981132075471699</v>
      </c>
    </row>
    <row r="60" spans="2:11" ht="13.15" x14ac:dyDescent="0.4">
      <c r="B60" s="14" t="s">
        <v>73</v>
      </c>
      <c r="C60" s="19">
        <v>70</v>
      </c>
      <c r="D60" s="19">
        <v>16.666666666666664</v>
      </c>
    </row>
    <row r="61" spans="2:11" ht="13.15" x14ac:dyDescent="0.4">
      <c r="B61" s="14" t="s">
        <v>74</v>
      </c>
      <c r="C61" s="19">
        <v>85.606060606060609</v>
      </c>
      <c r="D61" s="19">
        <v>12.878787878787879</v>
      </c>
    </row>
    <row r="62" spans="2:11" ht="13.15" x14ac:dyDescent="0.4">
      <c r="B62" s="14" t="s">
        <v>75</v>
      </c>
      <c r="C62" s="19">
        <v>77.41935483870968</v>
      </c>
      <c r="D62" s="19">
        <v>32.258064516129032</v>
      </c>
    </row>
    <row r="63" spans="2:11" ht="13.15" x14ac:dyDescent="0.4">
      <c r="B63" s="14" t="s">
        <v>33</v>
      </c>
      <c r="C63" s="19">
        <v>49.056603773584904</v>
      </c>
      <c r="D63" s="19">
        <v>47.169811320754718</v>
      </c>
    </row>
    <row r="64" spans="2:11" ht="13.15" x14ac:dyDescent="0.4">
      <c r="B64" s="14" t="s">
        <v>76</v>
      </c>
      <c r="C64" s="19">
        <v>76.470588235294116</v>
      </c>
      <c r="D64" s="19">
        <v>35.294117647058826</v>
      </c>
    </row>
    <row r="65" spans="2:4" ht="13.15" x14ac:dyDescent="0.4">
      <c r="B65" s="14" t="s">
        <v>77</v>
      </c>
      <c r="C65" s="19">
        <v>72.368421052631575</v>
      </c>
      <c r="D65" s="19">
        <v>25</v>
      </c>
    </row>
    <row r="66" spans="2:4" ht="13.15" x14ac:dyDescent="0.4">
      <c r="B66" s="14" t="s">
        <v>78</v>
      </c>
      <c r="C66" s="19">
        <v>56.140350877192979</v>
      </c>
      <c r="D66" s="19">
        <v>40.350877192982452</v>
      </c>
    </row>
    <row r="67" spans="2:4" ht="13.15" x14ac:dyDescent="0.4">
      <c r="B67" s="14" t="s">
        <v>34</v>
      </c>
      <c r="C67" s="19">
        <v>48.369565217391305</v>
      </c>
      <c r="D67" s="19">
        <v>45.108695652173914</v>
      </c>
    </row>
    <row r="68" spans="2:4" ht="13.15" x14ac:dyDescent="0.4">
      <c r="B68" s="14" t="s">
        <v>79</v>
      </c>
      <c r="C68" s="19">
        <v>62.5</v>
      </c>
      <c r="D68" s="19">
        <v>35</v>
      </c>
    </row>
    <row r="69" spans="2:4" ht="13.15" x14ac:dyDescent="0.4">
      <c r="B69" s="14" t="s">
        <v>80</v>
      </c>
      <c r="C69" s="19">
        <v>70.270270270270274</v>
      </c>
      <c r="D69" s="19">
        <v>22.972972972972975</v>
      </c>
    </row>
    <row r="70" spans="2:4" ht="13.15" x14ac:dyDescent="0.4">
      <c r="B70" s="14" t="s">
        <v>44</v>
      </c>
      <c r="C70" s="19">
        <v>29.230769230769234</v>
      </c>
      <c r="D70" s="19">
        <v>64.615384615384613</v>
      </c>
    </row>
    <row r="71" spans="2:4" ht="13.15" x14ac:dyDescent="0.4">
      <c r="B71" s="14" t="s">
        <v>81</v>
      </c>
      <c r="C71" s="19">
        <v>70</v>
      </c>
      <c r="D71" s="19">
        <v>0</v>
      </c>
    </row>
    <row r="72" spans="2:4" ht="13.15" x14ac:dyDescent="0.4">
      <c r="B72" s="14" t="s">
        <v>45</v>
      </c>
      <c r="C72" s="19">
        <v>52.336448598130836</v>
      </c>
      <c r="D72" s="19">
        <v>45.794392523364486</v>
      </c>
    </row>
    <row r="73" spans="2:4" ht="13.15" x14ac:dyDescent="0.4">
      <c r="B73" s="14" t="s">
        <v>35</v>
      </c>
      <c r="C73" s="19">
        <v>56.756756756756758</v>
      </c>
      <c r="D73" s="19">
        <v>39.189189189189186</v>
      </c>
    </row>
    <row r="74" spans="2:4" ht="13.15" x14ac:dyDescent="0.4">
      <c r="B74" s="14" t="s">
        <v>82</v>
      </c>
      <c r="C74" s="19">
        <v>60.902255639097746</v>
      </c>
      <c r="D74" s="19">
        <v>39.849624060150376</v>
      </c>
    </row>
    <row r="75" spans="2:4" ht="13.15" x14ac:dyDescent="0.4">
      <c r="B75" s="14" t="s">
        <v>83</v>
      </c>
      <c r="C75" s="19">
        <v>50</v>
      </c>
      <c r="D75" s="19">
        <v>50</v>
      </c>
    </row>
    <row r="76" spans="2:4" ht="13.15" x14ac:dyDescent="0.4">
      <c r="B76" s="14" t="s">
        <v>36</v>
      </c>
      <c r="C76" s="19">
        <v>49.841269841269842</v>
      </c>
      <c r="D76" s="19">
        <v>48.888888888888886</v>
      </c>
    </row>
    <row r="77" spans="2:4" ht="13.15" x14ac:dyDescent="0.4">
      <c r="B77" s="14" t="s">
        <v>37</v>
      </c>
      <c r="C77" s="19">
        <v>56.208053691275175</v>
      </c>
      <c r="D77" s="19">
        <v>42.114093959731541</v>
      </c>
    </row>
    <row r="78" spans="2:4" ht="13.15" x14ac:dyDescent="0.4">
      <c r="B78" s="14" t="s">
        <v>46</v>
      </c>
      <c r="C78" s="19">
        <v>42.962962962962962</v>
      </c>
      <c r="D78" s="19">
        <v>55.555555555555557</v>
      </c>
    </row>
    <row r="79" spans="2:4" ht="13.15" x14ac:dyDescent="0.4">
      <c r="B79" s="14" t="s">
        <v>38</v>
      </c>
      <c r="C79" s="19">
        <v>42.923433874709978</v>
      </c>
      <c r="D79" s="19">
        <v>55.56844547563805</v>
      </c>
    </row>
    <row r="80" spans="2:4" ht="13.15" x14ac:dyDescent="0.4">
      <c r="B80" s="14" t="s">
        <v>39</v>
      </c>
      <c r="C80" s="19">
        <v>36.315789473684212</v>
      </c>
      <c r="D80" s="19">
        <v>61.05263157894737</v>
      </c>
    </row>
    <row r="81" spans="2:4" ht="13.15" x14ac:dyDescent="0.4">
      <c r="B81" s="14" t="s">
        <v>84</v>
      </c>
      <c r="C81" s="19">
        <v>69.187675070028007</v>
      </c>
      <c r="D81" s="19">
        <v>29.131652661064429</v>
      </c>
    </row>
    <row r="82" spans="2:4" ht="13.15" x14ac:dyDescent="0.4">
      <c r="B82" s="14" t="s">
        <v>85</v>
      </c>
      <c r="C82" s="20">
        <v>42.105263157894733</v>
      </c>
      <c r="D82" s="20">
        <v>52.631578947368418</v>
      </c>
    </row>
    <row r="83" spans="2:4" ht="13.15" x14ac:dyDescent="0.4">
      <c r="B83" s="14" t="s">
        <v>4</v>
      </c>
      <c r="C83" s="19">
        <v>53.895666033225034</v>
      </c>
      <c r="D83" s="19">
        <v>44.602464292282228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83"/>
  <sheetViews>
    <sheetView workbookViewId="0">
      <selection activeCell="J5" sqref="J5"/>
    </sheetView>
  </sheetViews>
  <sheetFormatPr defaultRowHeight="12.75" x14ac:dyDescent="0.35"/>
  <cols>
    <col min="1" max="1" width="3" customWidth="1"/>
    <col min="2" max="2" width="18.86328125" bestFit="1" customWidth="1"/>
    <col min="3" max="6" width="15.3984375" customWidth="1"/>
  </cols>
  <sheetData>
    <row r="1" spans="2:6" ht="18" x14ac:dyDescent="0.55000000000000004">
      <c r="B1" s="12" t="s">
        <v>258</v>
      </c>
    </row>
    <row r="4" spans="2:6" x14ac:dyDescent="0.35">
      <c r="B4" s="87"/>
      <c r="C4" s="88" t="s">
        <v>86</v>
      </c>
      <c r="D4" s="88" t="s">
        <v>87</v>
      </c>
      <c r="E4" s="88" t="s">
        <v>4</v>
      </c>
      <c r="F4" s="88" t="s">
        <v>88</v>
      </c>
    </row>
    <row r="5" spans="2:6" x14ac:dyDescent="0.35">
      <c r="B5" s="40" t="s">
        <v>47</v>
      </c>
      <c r="C5" s="89">
        <v>3</v>
      </c>
      <c r="D5" s="89">
        <v>6</v>
      </c>
      <c r="E5" s="89">
        <f>SUM(C5:D5)</f>
        <v>9</v>
      </c>
      <c r="F5" s="90">
        <f>IF(E5=0,0,C5/E5*100)</f>
        <v>33.333333333333329</v>
      </c>
    </row>
    <row r="6" spans="2:6" x14ac:dyDescent="0.35">
      <c r="B6" s="40" t="s">
        <v>40</v>
      </c>
      <c r="C6" s="89">
        <v>4</v>
      </c>
      <c r="D6" s="89">
        <v>19</v>
      </c>
      <c r="E6" s="89">
        <f t="shared" ref="E6:E69" si="0">SUM(C6:D6)</f>
        <v>23</v>
      </c>
      <c r="F6" s="90">
        <f t="shared" ref="F6:F69" si="1">IF(E6=0,0,C6/E6*100)</f>
        <v>17.391304347826086</v>
      </c>
    </row>
    <row r="7" spans="2:6" x14ac:dyDescent="0.35">
      <c r="B7" s="40" t="s">
        <v>8</v>
      </c>
      <c r="C7" s="89">
        <v>75</v>
      </c>
      <c r="D7" s="89">
        <v>90</v>
      </c>
      <c r="E7" s="89">
        <f t="shared" si="0"/>
        <v>165</v>
      </c>
      <c r="F7" s="90">
        <f t="shared" si="1"/>
        <v>45.454545454545453</v>
      </c>
    </row>
    <row r="8" spans="2:6" x14ac:dyDescent="0.35">
      <c r="B8" s="40" t="s">
        <v>9</v>
      </c>
      <c r="C8" s="89">
        <v>13</v>
      </c>
      <c r="D8" s="89">
        <v>24</v>
      </c>
      <c r="E8" s="89">
        <f t="shared" si="0"/>
        <v>37</v>
      </c>
      <c r="F8" s="90">
        <f t="shared" si="1"/>
        <v>35.135135135135137</v>
      </c>
    </row>
    <row r="9" spans="2:6" x14ac:dyDescent="0.35">
      <c r="B9" s="40" t="s">
        <v>48</v>
      </c>
      <c r="C9" s="89">
        <v>9</v>
      </c>
      <c r="D9" s="89">
        <v>9</v>
      </c>
      <c r="E9" s="89">
        <f t="shared" si="0"/>
        <v>18</v>
      </c>
      <c r="F9" s="90">
        <f t="shared" si="1"/>
        <v>50</v>
      </c>
    </row>
    <row r="10" spans="2:6" x14ac:dyDescent="0.35">
      <c r="B10" s="40" t="s">
        <v>49</v>
      </c>
      <c r="C10" s="89">
        <v>23</v>
      </c>
      <c r="D10" s="89">
        <v>38</v>
      </c>
      <c r="E10" s="89">
        <f t="shared" si="0"/>
        <v>61</v>
      </c>
      <c r="F10" s="90">
        <f t="shared" si="1"/>
        <v>37.704918032786885</v>
      </c>
    </row>
    <row r="11" spans="2:6" x14ac:dyDescent="0.35">
      <c r="B11" s="40" t="s">
        <v>10</v>
      </c>
      <c r="C11" s="89">
        <v>5</v>
      </c>
      <c r="D11" s="89">
        <v>4</v>
      </c>
      <c r="E11" s="89">
        <f t="shared" si="0"/>
        <v>9</v>
      </c>
      <c r="F11" s="90">
        <f t="shared" si="1"/>
        <v>55.555555555555557</v>
      </c>
    </row>
    <row r="12" spans="2:6" x14ac:dyDescent="0.35">
      <c r="B12" s="40" t="s">
        <v>41</v>
      </c>
      <c r="C12" s="89">
        <v>4</v>
      </c>
      <c r="D12" s="89">
        <v>0</v>
      </c>
      <c r="E12" s="89">
        <f t="shared" si="0"/>
        <v>4</v>
      </c>
      <c r="F12" s="90">
        <f t="shared" si="1"/>
        <v>100</v>
      </c>
    </row>
    <row r="13" spans="2:6" x14ac:dyDescent="0.35">
      <c r="B13" s="40" t="s">
        <v>11</v>
      </c>
      <c r="C13" s="89">
        <v>0</v>
      </c>
      <c r="D13" s="89">
        <v>4</v>
      </c>
      <c r="E13" s="89">
        <f t="shared" si="0"/>
        <v>4</v>
      </c>
      <c r="F13" s="90">
        <f t="shared" si="1"/>
        <v>0</v>
      </c>
    </row>
    <row r="14" spans="2:6" x14ac:dyDescent="0.35">
      <c r="B14" s="40" t="s">
        <v>12</v>
      </c>
      <c r="C14" s="89">
        <v>29</v>
      </c>
      <c r="D14" s="89">
        <v>85</v>
      </c>
      <c r="E14" s="89">
        <f t="shared" si="0"/>
        <v>114</v>
      </c>
      <c r="F14" s="90">
        <f t="shared" si="1"/>
        <v>25.438596491228072</v>
      </c>
    </row>
    <row r="15" spans="2:6" x14ac:dyDescent="0.35">
      <c r="B15" s="40" t="s">
        <v>50</v>
      </c>
      <c r="C15" s="89">
        <v>0</v>
      </c>
      <c r="D15" s="89">
        <v>8</v>
      </c>
      <c r="E15" s="89">
        <f t="shared" si="0"/>
        <v>8</v>
      </c>
      <c r="F15" s="90">
        <f t="shared" si="1"/>
        <v>0</v>
      </c>
    </row>
    <row r="16" spans="2:6" x14ac:dyDescent="0.35">
      <c r="B16" s="40" t="s">
        <v>51</v>
      </c>
      <c r="C16" s="89">
        <v>23</v>
      </c>
      <c r="D16" s="89">
        <v>51</v>
      </c>
      <c r="E16" s="89">
        <f t="shared" si="0"/>
        <v>74</v>
      </c>
      <c r="F16" s="90">
        <f t="shared" si="1"/>
        <v>31.081081081081081</v>
      </c>
    </row>
    <row r="17" spans="2:6" x14ac:dyDescent="0.35">
      <c r="B17" s="40" t="s">
        <v>52</v>
      </c>
      <c r="C17" s="89">
        <v>52</v>
      </c>
      <c r="D17" s="89">
        <v>90</v>
      </c>
      <c r="E17" s="89">
        <f t="shared" si="0"/>
        <v>142</v>
      </c>
      <c r="F17" s="90">
        <f t="shared" si="1"/>
        <v>36.619718309859159</v>
      </c>
    </row>
    <row r="18" spans="2:6" x14ac:dyDescent="0.35">
      <c r="B18" s="40" t="s">
        <v>13</v>
      </c>
      <c r="C18" s="89">
        <v>127</v>
      </c>
      <c r="D18" s="89">
        <v>275</v>
      </c>
      <c r="E18" s="89">
        <f t="shared" si="0"/>
        <v>402</v>
      </c>
      <c r="F18" s="90">
        <f t="shared" si="1"/>
        <v>31.592039800995025</v>
      </c>
    </row>
    <row r="19" spans="2:6" x14ac:dyDescent="0.35">
      <c r="B19" s="40" t="s">
        <v>53</v>
      </c>
      <c r="C19" s="89">
        <v>15</v>
      </c>
      <c r="D19" s="89">
        <v>4</v>
      </c>
      <c r="E19" s="89">
        <f t="shared" si="0"/>
        <v>19</v>
      </c>
      <c r="F19" s="90">
        <f t="shared" si="1"/>
        <v>78.94736842105263</v>
      </c>
    </row>
    <row r="20" spans="2:6" x14ac:dyDescent="0.35">
      <c r="B20" s="40" t="s">
        <v>54</v>
      </c>
      <c r="C20" s="89">
        <v>12</v>
      </c>
      <c r="D20" s="89">
        <v>17</v>
      </c>
      <c r="E20" s="89">
        <f t="shared" si="0"/>
        <v>29</v>
      </c>
      <c r="F20" s="90">
        <f t="shared" si="1"/>
        <v>41.379310344827587</v>
      </c>
    </row>
    <row r="21" spans="2:6" x14ac:dyDescent="0.35">
      <c r="B21" s="40" t="s">
        <v>55</v>
      </c>
      <c r="C21" s="89">
        <v>5</v>
      </c>
      <c r="D21" s="89">
        <v>7</v>
      </c>
      <c r="E21" s="89">
        <f t="shared" si="0"/>
        <v>12</v>
      </c>
      <c r="F21" s="90">
        <f t="shared" si="1"/>
        <v>41.666666666666671</v>
      </c>
    </row>
    <row r="22" spans="2:6" x14ac:dyDescent="0.35">
      <c r="B22" s="40" t="s">
        <v>14</v>
      </c>
      <c r="C22" s="89">
        <v>14</v>
      </c>
      <c r="D22" s="89">
        <v>27</v>
      </c>
      <c r="E22" s="89">
        <f t="shared" si="0"/>
        <v>41</v>
      </c>
      <c r="F22" s="90">
        <f t="shared" si="1"/>
        <v>34.146341463414636</v>
      </c>
    </row>
    <row r="23" spans="2:6" x14ac:dyDescent="0.35">
      <c r="B23" s="40" t="s">
        <v>56</v>
      </c>
      <c r="C23" s="89">
        <v>25</v>
      </c>
      <c r="D23" s="89">
        <v>36</v>
      </c>
      <c r="E23" s="89">
        <f t="shared" si="0"/>
        <v>61</v>
      </c>
      <c r="F23" s="90">
        <f t="shared" si="1"/>
        <v>40.983606557377051</v>
      </c>
    </row>
    <row r="24" spans="2:6" x14ac:dyDescent="0.35">
      <c r="B24" s="40" t="s">
        <v>15</v>
      </c>
      <c r="C24" s="89">
        <v>34</v>
      </c>
      <c r="D24" s="89">
        <v>56</v>
      </c>
      <c r="E24" s="89">
        <f t="shared" si="0"/>
        <v>90</v>
      </c>
      <c r="F24" s="90">
        <f t="shared" si="1"/>
        <v>37.777777777777779</v>
      </c>
    </row>
    <row r="25" spans="2:6" x14ac:dyDescent="0.35">
      <c r="B25" s="40" t="s">
        <v>57</v>
      </c>
      <c r="C25" s="89">
        <v>8</v>
      </c>
      <c r="D25" s="89">
        <v>10</v>
      </c>
      <c r="E25" s="89">
        <f t="shared" si="0"/>
        <v>18</v>
      </c>
      <c r="F25" s="90">
        <f t="shared" si="1"/>
        <v>44.444444444444443</v>
      </c>
    </row>
    <row r="26" spans="2:6" x14ac:dyDescent="0.35">
      <c r="B26" s="40" t="s">
        <v>16</v>
      </c>
      <c r="C26" s="89">
        <v>6</v>
      </c>
      <c r="D26" s="89">
        <v>21</v>
      </c>
      <c r="E26" s="89">
        <f t="shared" si="0"/>
        <v>27</v>
      </c>
      <c r="F26" s="90">
        <f t="shared" si="1"/>
        <v>22.222222222222221</v>
      </c>
    </row>
    <row r="27" spans="2:6" x14ac:dyDescent="0.35">
      <c r="B27" s="40" t="s">
        <v>58</v>
      </c>
      <c r="C27" s="89">
        <v>8</v>
      </c>
      <c r="D27" s="89">
        <v>22</v>
      </c>
      <c r="E27" s="89">
        <f t="shared" si="0"/>
        <v>30</v>
      </c>
      <c r="F27" s="90">
        <f t="shared" si="1"/>
        <v>26.666666666666668</v>
      </c>
    </row>
    <row r="28" spans="2:6" x14ac:dyDescent="0.35">
      <c r="B28" s="40" t="s">
        <v>59</v>
      </c>
      <c r="C28" s="89">
        <v>5</v>
      </c>
      <c r="D28" s="89">
        <v>9</v>
      </c>
      <c r="E28" s="89">
        <f t="shared" si="0"/>
        <v>14</v>
      </c>
      <c r="F28" s="90">
        <f t="shared" si="1"/>
        <v>35.714285714285715</v>
      </c>
    </row>
    <row r="29" spans="2:6" x14ac:dyDescent="0.35">
      <c r="B29" s="40" t="s">
        <v>17</v>
      </c>
      <c r="C29" s="89">
        <v>65</v>
      </c>
      <c r="D29" s="89">
        <v>96</v>
      </c>
      <c r="E29" s="89">
        <f t="shared" si="0"/>
        <v>161</v>
      </c>
      <c r="F29" s="90">
        <f t="shared" si="1"/>
        <v>40.372670807453417</v>
      </c>
    </row>
    <row r="30" spans="2:6" x14ac:dyDescent="0.35">
      <c r="B30" s="91" t="s">
        <v>18</v>
      </c>
      <c r="C30" s="92">
        <v>50</v>
      </c>
      <c r="D30" s="92">
        <v>106</v>
      </c>
      <c r="E30" s="89">
        <f t="shared" si="0"/>
        <v>156</v>
      </c>
      <c r="F30" s="90">
        <f t="shared" si="1"/>
        <v>32.051282051282051</v>
      </c>
    </row>
    <row r="31" spans="2:6" x14ac:dyDescent="0.35">
      <c r="B31" s="40" t="s">
        <v>19</v>
      </c>
      <c r="C31" s="89">
        <v>70</v>
      </c>
      <c r="D31" s="89">
        <v>107</v>
      </c>
      <c r="E31" s="89">
        <f t="shared" si="0"/>
        <v>177</v>
      </c>
      <c r="F31" s="90">
        <f t="shared" si="1"/>
        <v>39.548022598870055</v>
      </c>
    </row>
    <row r="32" spans="2:6" x14ac:dyDescent="0.35">
      <c r="B32" s="40" t="s">
        <v>20</v>
      </c>
      <c r="C32" s="89">
        <v>41</v>
      </c>
      <c r="D32" s="89">
        <v>63</v>
      </c>
      <c r="E32" s="89">
        <f t="shared" si="0"/>
        <v>104</v>
      </c>
      <c r="F32" s="90">
        <f t="shared" si="1"/>
        <v>39.42307692307692</v>
      </c>
    </row>
    <row r="33" spans="2:6" x14ac:dyDescent="0.35">
      <c r="B33" s="40" t="s">
        <v>60</v>
      </c>
      <c r="C33" s="89">
        <v>4</v>
      </c>
      <c r="D33" s="89">
        <v>7</v>
      </c>
      <c r="E33" s="89">
        <f t="shared" si="0"/>
        <v>11</v>
      </c>
      <c r="F33" s="90">
        <f t="shared" si="1"/>
        <v>36.363636363636367</v>
      </c>
    </row>
    <row r="34" spans="2:6" x14ac:dyDescent="0.35">
      <c r="B34" s="40" t="s">
        <v>61</v>
      </c>
      <c r="C34" s="89">
        <v>0</v>
      </c>
      <c r="D34" s="89">
        <v>0</v>
      </c>
      <c r="E34" s="89">
        <f t="shared" si="0"/>
        <v>0</v>
      </c>
      <c r="F34" s="90">
        <f t="shared" si="1"/>
        <v>0</v>
      </c>
    </row>
    <row r="35" spans="2:6" x14ac:dyDescent="0.35">
      <c r="B35" s="40" t="s">
        <v>21</v>
      </c>
      <c r="C35" s="89">
        <v>14</v>
      </c>
      <c r="D35" s="89">
        <v>18</v>
      </c>
      <c r="E35" s="89">
        <f t="shared" si="0"/>
        <v>32</v>
      </c>
      <c r="F35" s="90">
        <f t="shared" si="1"/>
        <v>43.75</v>
      </c>
    </row>
    <row r="36" spans="2:6" x14ac:dyDescent="0.35">
      <c r="B36" s="40" t="s">
        <v>42</v>
      </c>
      <c r="C36" s="89">
        <v>18</v>
      </c>
      <c r="D36" s="89">
        <v>19</v>
      </c>
      <c r="E36" s="89">
        <f t="shared" si="0"/>
        <v>37</v>
      </c>
      <c r="F36" s="90">
        <f t="shared" si="1"/>
        <v>48.648648648648653</v>
      </c>
    </row>
    <row r="37" spans="2:6" x14ac:dyDescent="0.35">
      <c r="B37" s="40" t="s">
        <v>22</v>
      </c>
      <c r="C37" s="89">
        <v>87</v>
      </c>
      <c r="D37" s="89">
        <v>154</v>
      </c>
      <c r="E37" s="89">
        <f t="shared" si="0"/>
        <v>241</v>
      </c>
      <c r="F37" s="90">
        <f t="shared" si="1"/>
        <v>36.099585062240664</v>
      </c>
    </row>
    <row r="38" spans="2:6" x14ac:dyDescent="0.35">
      <c r="B38" s="40" t="s">
        <v>62</v>
      </c>
      <c r="C38" s="89">
        <v>0</v>
      </c>
      <c r="D38" s="89">
        <v>3</v>
      </c>
      <c r="E38" s="89">
        <f t="shared" si="0"/>
        <v>3</v>
      </c>
      <c r="F38" s="90">
        <f t="shared" si="1"/>
        <v>0</v>
      </c>
    </row>
    <row r="39" spans="2:6" x14ac:dyDescent="0.35">
      <c r="B39" s="40" t="s">
        <v>23</v>
      </c>
      <c r="C39" s="89">
        <v>13</v>
      </c>
      <c r="D39" s="89">
        <v>24</v>
      </c>
      <c r="E39" s="89">
        <f t="shared" si="0"/>
        <v>37</v>
      </c>
      <c r="F39" s="90">
        <f t="shared" si="1"/>
        <v>35.135135135135137</v>
      </c>
    </row>
    <row r="40" spans="2:6" x14ac:dyDescent="0.35">
      <c r="B40" s="40" t="s">
        <v>24</v>
      </c>
      <c r="C40" s="89">
        <v>25</v>
      </c>
      <c r="D40" s="89">
        <v>37</v>
      </c>
      <c r="E40" s="89">
        <f t="shared" si="0"/>
        <v>62</v>
      </c>
      <c r="F40" s="90">
        <f t="shared" si="1"/>
        <v>40.322580645161288</v>
      </c>
    </row>
    <row r="41" spans="2:6" x14ac:dyDescent="0.35">
      <c r="B41" s="40" t="s">
        <v>25</v>
      </c>
      <c r="C41" s="89">
        <v>66</v>
      </c>
      <c r="D41" s="89">
        <v>96</v>
      </c>
      <c r="E41" s="89">
        <f t="shared" si="0"/>
        <v>162</v>
      </c>
      <c r="F41" s="90">
        <f t="shared" si="1"/>
        <v>40.74074074074074</v>
      </c>
    </row>
    <row r="42" spans="2:6" x14ac:dyDescent="0.35">
      <c r="B42" s="40" t="s">
        <v>63</v>
      </c>
      <c r="C42" s="89">
        <v>0</v>
      </c>
      <c r="D42" s="89">
        <v>6</v>
      </c>
      <c r="E42" s="89">
        <f t="shared" si="0"/>
        <v>6</v>
      </c>
      <c r="F42" s="90">
        <f t="shared" si="1"/>
        <v>0</v>
      </c>
    </row>
    <row r="43" spans="2:6" x14ac:dyDescent="0.35">
      <c r="B43" s="40" t="s">
        <v>64</v>
      </c>
      <c r="C43" s="89">
        <v>0</v>
      </c>
      <c r="D43" s="89">
        <v>5</v>
      </c>
      <c r="E43" s="89">
        <f t="shared" si="0"/>
        <v>5</v>
      </c>
      <c r="F43" s="90">
        <f t="shared" si="1"/>
        <v>0</v>
      </c>
    </row>
    <row r="44" spans="2:6" x14ac:dyDescent="0.35">
      <c r="B44" s="40" t="s">
        <v>26</v>
      </c>
      <c r="C44" s="89">
        <v>4</v>
      </c>
      <c r="D44" s="89">
        <v>9</v>
      </c>
      <c r="E44" s="89">
        <f t="shared" si="0"/>
        <v>13</v>
      </c>
      <c r="F44" s="90">
        <f t="shared" si="1"/>
        <v>30.76923076923077</v>
      </c>
    </row>
    <row r="45" spans="2:6" x14ac:dyDescent="0.35">
      <c r="B45" s="40" t="s">
        <v>65</v>
      </c>
      <c r="C45" s="89">
        <v>3</v>
      </c>
      <c r="D45" s="89">
        <v>4</v>
      </c>
      <c r="E45" s="89">
        <f t="shared" si="0"/>
        <v>7</v>
      </c>
      <c r="F45" s="90">
        <f t="shared" si="1"/>
        <v>42.857142857142854</v>
      </c>
    </row>
    <row r="46" spans="2:6" x14ac:dyDescent="0.35">
      <c r="B46" s="40" t="s">
        <v>27</v>
      </c>
      <c r="C46" s="89">
        <v>10</v>
      </c>
      <c r="D46" s="89">
        <v>16</v>
      </c>
      <c r="E46" s="89">
        <f t="shared" si="0"/>
        <v>26</v>
      </c>
      <c r="F46" s="90">
        <f t="shared" si="1"/>
        <v>38.461538461538467</v>
      </c>
    </row>
    <row r="47" spans="2:6" x14ac:dyDescent="0.35">
      <c r="B47" s="40" t="s">
        <v>28</v>
      </c>
      <c r="C47" s="89">
        <v>16</v>
      </c>
      <c r="D47" s="89">
        <v>32</v>
      </c>
      <c r="E47" s="89">
        <f t="shared" si="0"/>
        <v>48</v>
      </c>
      <c r="F47" s="90">
        <f t="shared" si="1"/>
        <v>33.333333333333329</v>
      </c>
    </row>
    <row r="48" spans="2:6" x14ac:dyDescent="0.35">
      <c r="B48" s="40" t="s">
        <v>29</v>
      </c>
      <c r="C48" s="89">
        <v>7</v>
      </c>
      <c r="D48" s="89">
        <v>24</v>
      </c>
      <c r="E48" s="89">
        <f t="shared" si="0"/>
        <v>31</v>
      </c>
      <c r="F48" s="90">
        <f t="shared" si="1"/>
        <v>22.58064516129032</v>
      </c>
    </row>
    <row r="49" spans="2:6" x14ac:dyDescent="0.35">
      <c r="B49" s="40" t="s">
        <v>66</v>
      </c>
      <c r="C49" s="89">
        <v>64</v>
      </c>
      <c r="D49" s="89">
        <v>136</v>
      </c>
      <c r="E49" s="89">
        <f t="shared" si="0"/>
        <v>200</v>
      </c>
      <c r="F49" s="90">
        <f t="shared" si="1"/>
        <v>32</v>
      </c>
    </row>
    <row r="50" spans="2:6" x14ac:dyDescent="0.35">
      <c r="B50" s="40" t="s">
        <v>43</v>
      </c>
      <c r="C50" s="89">
        <v>43</v>
      </c>
      <c r="D50" s="89">
        <v>41</v>
      </c>
      <c r="E50" s="89">
        <f t="shared" si="0"/>
        <v>84</v>
      </c>
      <c r="F50" s="90">
        <f t="shared" si="1"/>
        <v>51.19047619047619</v>
      </c>
    </row>
    <row r="51" spans="2:6" x14ac:dyDescent="0.35">
      <c r="B51" s="40" t="s">
        <v>67</v>
      </c>
      <c r="C51" s="89">
        <v>33</v>
      </c>
      <c r="D51" s="89">
        <v>45</v>
      </c>
      <c r="E51" s="89">
        <f t="shared" si="0"/>
        <v>78</v>
      </c>
      <c r="F51" s="90">
        <f t="shared" si="1"/>
        <v>42.307692307692307</v>
      </c>
    </row>
    <row r="52" spans="2:6" x14ac:dyDescent="0.35">
      <c r="B52" s="40" t="s">
        <v>68</v>
      </c>
      <c r="C52" s="89">
        <v>14</v>
      </c>
      <c r="D52" s="89">
        <v>39</v>
      </c>
      <c r="E52" s="89">
        <f t="shared" si="0"/>
        <v>53</v>
      </c>
      <c r="F52" s="90">
        <f t="shared" si="1"/>
        <v>26.415094339622641</v>
      </c>
    </row>
    <row r="53" spans="2:6" x14ac:dyDescent="0.35">
      <c r="B53" s="40" t="s">
        <v>30</v>
      </c>
      <c r="C53" s="89">
        <v>4</v>
      </c>
      <c r="D53" s="89">
        <v>33</v>
      </c>
      <c r="E53" s="89">
        <f t="shared" si="0"/>
        <v>37</v>
      </c>
      <c r="F53" s="90">
        <f t="shared" si="1"/>
        <v>10.810810810810811</v>
      </c>
    </row>
    <row r="54" spans="2:6" x14ac:dyDescent="0.35">
      <c r="B54" s="40" t="s">
        <v>31</v>
      </c>
      <c r="C54" s="89">
        <v>8</v>
      </c>
      <c r="D54" s="89">
        <v>14</v>
      </c>
      <c r="E54" s="89">
        <f t="shared" si="0"/>
        <v>22</v>
      </c>
      <c r="F54" s="90">
        <f t="shared" si="1"/>
        <v>36.363636363636367</v>
      </c>
    </row>
    <row r="55" spans="2:6" x14ac:dyDescent="0.35">
      <c r="B55" s="40" t="s">
        <v>69</v>
      </c>
      <c r="C55" s="89">
        <v>7</v>
      </c>
      <c r="D55" s="89">
        <v>11</v>
      </c>
      <c r="E55" s="89">
        <f t="shared" si="0"/>
        <v>18</v>
      </c>
      <c r="F55" s="90">
        <f t="shared" si="1"/>
        <v>38.888888888888893</v>
      </c>
    </row>
    <row r="56" spans="2:6" x14ac:dyDescent="0.35">
      <c r="B56" s="40" t="s">
        <v>32</v>
      </c>
      <c r="C56" s="89">
        <v>23</v>
      </c>
      <c r="D56" s="89">
        <v>39</v>
      </c>
      <c r="E56" s="89">
        <f t="shared" si="0"/>
        <v>62</v>
      </c>
      <c r="F56" s="90">
        <f t="shared" si="1"/>
        <v>37.096774193548384</v>
      </c>
    </row>
    <row r="57" spans="2:6" x14ac:dyDescent="0.35">
      <c r="B57" s="40" t="s">
        <v>70</v>
      </c>
      <c r="C57" s="89">
        <v>36</v>
      </c>
      <c r="D57" s="89">
        <v>49</v>
      </c>
      <c r="E57" s="89">
        <f t="shared" si="0"/>
        <v>85</v>
      </c>
      <c r="F57" s="90">
        <f t="shared" si="1"/>
        <v>42.352941176470587</v>
      </c>
    </row>
    <row r="58" spans="2:6" x14ac:dyDescent="0.35">
      <c r="B58" s="40" t="s">
        <v>71</v>
      </c>
      <c r="C58" s="89">
        <v>3</v>
      </c>
      <c r="D58" s="89">
        <v>9</v>
      </c>
      <c r="E58" s="89">
        <f t="shared" si="0"/>
        <v>12</v>
      </c>
      <c r="F58" s="90">
        <f t="shared" si="1"/>
        <v>25</v>
      </c>
    </row>
    <row r="59" spans="2:6" x14ac:dyDescent="0.35">
      <c r="B59" s="40" t="s">
        <v>72</v>
      </c>
      <c r="C59" s="89">
        <v>0</v>
      </c>
      <c r="D59" s="89">
        <v>6</v>
      </c>
      <c r="E59" s="89">
        <f t="shared" si="0"/>
        <v>6</v>
      </c>
      <c r="F59" s="90">
        <f t="shared" si="1"/>
        <v>0</v>
      </c>
    </row>
    <row r="60" spans="2:6" x14ac:dyDescent="0.35">
      <c r="B60" s="40" t="s">
        <v>73</v>
      </c>
      <c r="C60" s="89">
        <v>6</v>
      </c>
      <c r="D60" s="89">
        <v>8</v>
      </c>
      <c r="E60" s="89">
        <f t="shared" si="0"/>
        <v>14</v>
      </c>
      <c r="F60" s="90">
        <f t="shared" si="1"/>
        <v>42.857142857142854</v>
      </c>
    </row>
    <row r="61" spans="2:6" x14ac:dyDescent="0.35">
      <c r="B61" s="40" t="s">
        <v>74</v>
      </c>
      <c r="C61" s="89">
        <v>5</v>
      </c>
      <c r="D61" s="89">
        <v>10</v>
      </c>
      <c r="E61" s="89">
        <f t="shared" si="0"/>
        <v>15</v>
      </c>
      <c r="F61" s="90">
        <f t="shared" si="1"/>
        <v>33.333333333333329</v>
      </c>
    </row>
    <row r="62" spans="2:6" x14ac:dyDescent="0.35">
      <c r="B62" s="40" t="s">
        <v>75</v>
      </c>
      <c r="C62" s="89">
        <v>3</v>
      </c>
      <c r="D62" s="89">
        <v>6</v>
      </c>
      <c r="E62" s="89">
        <f t="shared" si="0"/>
        <v>9</v>
      </c>
      <c r="F62" s="90">
        <f t="shared" si="1"/>
        <v>33.333333333333329</v>
      </c>
    </row>
    <row r="63" spans="2:6" x14ac:dyDescent="0.35">
      <c r="B63" s="40" t="s">
        <v>33</v>
      </c>
      <c r="C63" s="89">
        <v>3</v>
      </c>
      <c r="D63" s="89">
        <v>7</v>
      </c>
      <c r="E63" s="89">
        <f t="shared" si="0"/>
        <v>10</v>
      </c>
      <c r="F63" s="90">
        <f t="shared" si="1"/>
        <v>30</v>
      </c>
    </row>
    <row r="64" spans="2:6" x14ac:dyDescent="0.35">
      <c r="B64" s="40" t="s">
        <v>76</v>
      </c>
      <c r="C64" s="89">
        <v>0</v>
      </c>
      <c r="D64" s="89">
        <v>8</v>
      </c>
      <c r="E64" s="89">
        <f t="shared" si="0"/>
        <v>8</v>
      </c>
      <c r="F64" s="90">
        <f t="shared" si="1"/>
        <v>0</v>
      </c>
    </row>
    <row r="65" spans="2:6" x14ac:dyDescent="0.35">
      <c r="B65" s="40" t="s">
        <v>77</v>
      </c>
      <c r="C65" s="89">
        <v>4</v>
      </c>
      <c r="D65" s="89">
        <v>11</v>
      </c>
      <c r="E65" s="89">
        <f t="shared" si="0"/>
        <v>15</v>
      </c>
      <c r="F65" s="90">
        <f t="shared" si="1"/>
        <v>26.666666666666668</v>
      </c>
    </row>
    <row r="66" spans="2:6" x14ac:dyDescent="0.35">
      <c r="B66" s="40" t="s">
        <v>78</v>
      </c>
      <c r="C66" s="89">
        <v>12</v>
      </c>
      <c r="D66" s="89">
        <v>9</v>
      </c>
      <c r="E66" s="89">
        <f t="shared" si="0"/>
        <v>21</v>
      </c>
      <c r="F66" s="90">
        <f t="shared" si="1"/>
        <v>57.142857142857139</v>
      </c>
    </row>
    <row r="67" spans="2:6" x14ac:dyDescent="0.35">
      <c r="B67" s="40" t="s">
        <v>34</v>
      </c>
      <c r="C67" s="89">
        <v>5</v>
      </c>
      <c r="D67" s="89">
        <v>3</v>
      </c>
      <c r="E67" s="89">
        <f t="shared" si="0"/>
        <v>8</v>
      </c>
      <c r="F67" s="90">
        <f t="shared" si="1"/>
        <v>62.5</v>
      </c>
    </row>
    <row r="68" spans="2:6" x14ac:dyDescent="0.35">
      <c r="B68" s="40" t="s">
        <v>79</v>
      </c>
      <c r="C68" s="89">
        <v>3</v>
      </c>
      <c r="D68" s="89">
        <v>9</v>
      </c>
      <c r="E68" s="89">
        <f t="shared" si="0"/>
        <v>12</v>
      </c>
      <c r="F68" s="90">
        <f t="shared" si="1"/>
        <v>25</v>
      </c>
    </row>
    <row r="69" spans="2:6" x14ac:dyDescent="0.35">
      <c r="B69" s="40" t="s">
        <v>80</v>
      </c>
      <c r="C69" s="89">
        <v>0</v>
      </c>
      <c r="D69" s="89">
        <v>6</v>
      </c>
      <c r="E69" s="89">
        <f t="shared" si="0"/>
        <v>6</v>
      </c>
      <c r="F69" s="90">
        <f t="shared" si="1"/>
        <v>0</v>
      </c>
    </row>
    <row r="70" spans="2:6" x14ac:dyDescent="0.35">
      <c r="B70" s="40" t="s">
        <v>44</v>
      </c>
      <c r="C70" s="89">
        <v>8</v>
      </c>
      <c r="D70" s="89">
        <v>15</v>
      </c>
      <c r="E70" s="89">
        <f t="shared" ref="E70:E83" si="2">SUM(C70:D70)</f>
        <v>23</v>
      </c>
      <c r="F70" s="90">
        <f t="shared" ref="F70:F83" si="3">IF(E70=0,0,C70/E70*100)</f>
        <v>34.782608695652172</v>
      </c>
    </row>
    <row r="71" spans="2:6" x14ac:dyDescent="0.35">
      <c r="B71" s="40" t="s">
        <v>81</v>
      </c>
      <c r="C71" s="89">
        <v>0</v>
      </c>
      <c r="D71" s="89">
        <v>5</v>
      </c>
      <c r="E71" s="89">
        <f t="shared" si="2"/>
        <v>5</v>
      </c>
      <c r="F71" s="90">
        <f t="shared" si="3"/>
        <v>0</v>
      </c>
    </row>
    <row r="72" spans="2:6" x14ac:dyDescent="0.35">
      <c r="B72" s="40" t="s">
        <v>45</v>
      </c>
      <c r="C72" s="89">
        <v>17</v>
      </c>
      <c r="D72" s="89">
        <v>24</v>
      </c>
      <c r="E72" s="89">
        <f t="shared" si="2"/>
        <v>41</v>
      </c>
      <c r="F72" s="90">
        <f t="shared" si="3"/>
        <v>41.463414634146339</v>
      </c>
    </row>
    <row r="73" spans="2:6" x14ac:dyDescent="0.35">
      <c r="B73" s="40" t="s">
        <v>35</v>
      </c>
      <c r="C73" s="89">
        <v>4</v>
      </c>
      <c r="D73" s="89">
        <v>13</v>
      </c>
      <c r="E73" s="89">
        <f t="shared" si="2"/>
        <v>17</v>
      </c>
      <c r="F73" s="90">
        <f t="shared" si="3"/>
        <v>23.52941176470588</v>
      </c>
    </row>
    <row r="74" spans="2:6" x14ac:dyDescent="0.35">
      <c r="B74" s="40" t="s">
        <v>82</v>
      </c>
      <c r="C74" s="89">
        <v>25</v>
      </c>
      <c r="D74" s="89">
        <v>23</v>
      </c>
      <c r="E74" s="89">
        <f t="shared" si="2"/>
        <v>48</v>
      </c>
      <c r="F74" s="90">
        <f t="shared" si="3"/>
        <v>52.083333333333336</v>
      </c>
    </row>
    <row r="75" spans="2:6" x14ac:dyDescent="0.35">
      <c r="B75" s="40" t="s">
        <v>83</v>
      </c>
      <c r="C75" s="89">
        <v>0</v>
      </c>
      <c r="D75" s="89">
        <v>8</v>
      </c>
      <c r="E75" s="89">
        <f t="shared" si="2"/>
        <v>8</v>
      </c>
      <c r="F75" s="90">
        <f t="shared" si="3"/>
        <v>0</v>
      </c>
    </row>
    <row r="76" spans="2:6" x14ac:dyDescent="0.35">
      <c r="B76" s="40" t="s">
        <v>36</v>
      </c>
      <c r="C76" s="89">
        <v>20</v>
      </c>
      <c r="D76" s="89">
        <v>24</v>
      </c>
      <c r="E76" s="89">
        <f t="shared" si="2"/>
        <v>44</v>
      </c>
      <c r="F76" s="90">
        <f t="shared" si="3"/>
        <v>45.454545454545453</v>
      </c>
    </row>
    <row r="77" spans="2:6" x14ac:dyDescent="0.35">
      <c r="B77" s="40" t="s">
        <v>37</v>
      </c>
      <c r="C77" s="89">
        <v>45</v>
      </c>
      <c r="D77" s="89">
        <v>70</v>
      </c>
      <c r="E77" s="89">
        <f t="shared" si="2"/>
        <v>115</v>
      </c>
      <c r="F77" s="90">
        <f t="shared" si="3"/>
        <v>39.130434782608695</v>
      </c>
    </row>
    <row r="78" spans="2:6" x14ac:dyDescent="0.35">
      <c r="B78" s="40" t="s">
        <v>46</v>
      </c>
      <c r="C78" s="89">
        <v>20</v>
      </c>
      <c r="D78" s="89">
        <v>39</v>
      </c>
      <c r="E78" s="89">
        <f t="shared" si="2"/>
        <v>59</v>
      </c>
      <c r="F78" s="90">
        <f t="shared" si="3"/>
        <v>33.898305084745758</v>
      </c>
    </row>
    <row r="79" spans="2:6" x14ac:dyDescent="0.35">
      <c r="B79" s="40" t="s">
        <v>38</v>
      </c>
      <c r="C79" s="89">
        <v>93</v>
      </c>
      <c r="D79" s="89">
        <v>196</v>
      </c>
      <c r="E79" s="89">
        <f t="shared" si="2"/>
        <v>289</v>
      </c>
      <c r="F79" s="90">
        <f t="shared" si="3"/>
        <v>32.179930795847753</v>
      </c>
    </row>
    <row r="80" spans="2:6" x14ac:dyDescent="0.35">
      <c r="B80" s="40" t="s">
        <v>39</v>
      </c>
      <c r="C80" s="89">
        <v>3</v>
      </c>
      <c r="D80" s="89">
        <v>14</v>
      </c>
      <c r="E80" s="89">
        <f t="shared" si="2"/>
        <v>17</v>
      </c>
      <c r="F80" s="90">
        <f t="shared" si="3"/>
        <v>17.647058823529413</v>
      </c>
    </row>
    <row r="81" spans="2:6" x14ac:dyDescent="0.35">
      <c r="B81" s="40" t="s">
        <v>84</v>
      </c>
      <c r="C81" s="89">
        <v>34</v>
      </c>
      <c r="D81" s="89">
        <v>56</v>
      </c>
      <c r="E81" s="89">
        <f t="shared" si="2"/>
        <v>90</v>
      </c>
      <c r="F81" s="90">
        <f t="shared" si="3"/>
        <v>37.777777777777779</v>
      </c>
    </row>
    <row r="82" spans="2:6" x14ac:dyDescent="0.35">
      <c r="B82" s="40" t="s">
        <v>85</v>
      </c>
      <c r="C82" s="89">
        <v>0</v>
      </c>
      <c r="D82" s="89">
        <v>3</v>
      </c>
      <c r="E82" s="89">
        <f t="shared" si="2"/>
        <v>3</v>
      </c>
      <c r="F82" s="90">
        <f t="shared" si="3"/>
        <v>0</v>
      </c>
    </row>
    <row r="83" spans="2:6" x14ac:dyDescent="0.35">
      <c r="B83" s="40" t="s">
        <v>4</v>
      </c>
      <c r="C83" s="89">
        <v>1555</v>
      </c>
      <c r="D83" s="89">
        <v>2736</v>
      </c>
      <c r="E83" s="89">
        <f t="shared" si="2"/>
        <v>4291</v>
      </c>
      <c r="F83" s="90">
        <f t="shared" si="3"/>
        <v>36.23863901188534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83"/>
  <sheetViews>
    <sheetView workbookViewId="0">
      <selection activeCell="H27" sqref="H27"/>
    </sheetView>
  </sheetViews>
  <sheetFormatPr defaultColWidth="9.1328125" defaultRowHeight="13.15" x14ac:dyDescent="0.4"/>
  <cols>
    <col min="1" max="1" width="3" style="10" customWidth="1"/>
    <col min="2" max="2" width="22.265625" style="10" bestFit="1" customWidth="1"/>
    <col min="3" max="5" width="16.265625" style="11" customWidth="1"/>
    <col min="6" max="6" width="16.265625" style="13" customWidth="1"/>
    <col min="7" max="7" width="9.1328125" style="10"/>
    <col min="8" max="8" width="31.3984375" style="10" customWidth="1"/>
    <col min="9" max="16384" width="9.1328125" style="10"/>
  </cols>
  <sheetData>
    <row r="1" spans="2:6" ht="18" x14ac:dyDescent="0.55000000000000004">
      <c r="B1" s="12" t="s">
        <v>271</v>
      </c>
    </row>
    <row r="2" spans="2:6" x14ac:dyDescent="0.4">
      <c r="B2"/>
    </row>
    <row r="4" spans="2:6" x14ac:dyDescent="0.4">
      <c r="C4" s="11" t="s">
        <v>5</v>
      </c>
      <c r="D4" s="11" t="s">
        <v>6</v>
      </c>
      <c r="E4" s="11" t="s">
        <v>4</v>
      </c>
      <c r="F4" s="13" t="s">
        <v>7</v>
      </c>
    </row>
    <row r="5" spans="2:6" x14ac:dyDescent="0.4">
      <c r="B5" s="14" t="s">
        <v>47</v>
      </c>
      <c r="C5" s="15">
        <v>0</v>
      </c>
      <c r="D5" s="15">
        <v>5</v>
      </c>
      <c r="E5" s="15">
        <f>SUM(C5:D5)</f>
        <v>5</v>
      </c>
      <c r="F5" s="16">
        <f>D5/E5*100</f>
        <v>100</v>
      </c>
    </row>
    <row r="6" spans="2:6" x14ac:dyDescent="0.4">
      <c r="B6" s="14" t="s">
        <v>40</v>
      </c>
      <c r="C6" s="15">
        <v>13</v>
      </c>
      <c r="D6" s="15">
        <v>9</v>
      </c>
      <c r="E6" s="15">
        <f t="shared" ref="E6:E69" si="0">SUM(C6:D6)</f>
        <v>22</v>
      </c>
      <c r="F6" s="16">
        <f t="shared" ref="F6:F69" si="1">D6/E6*100</f>
        <v>40.909090909090914</v>
      </c>
    </row>
    <row r="7" spans="2:6" x14ac:dyDescent="0.4">
      <c r="B7" s="14" t="s">
        <v>8</v>
      </c>
      <c r="C7" s="15">
        <v>47</v>
      </c>
      <c r="D7" s="15">
        <v>115</v>
      </c>
      <c r="E7" s="15">
        <f t="shared" si="0"/>
        <v>162</v>
      </c>
      <c r="F7" s="16">
        <f t="shared" si="1"/>
        <v>70.987654320987659</v>
      </c>
    </row>
    <row r="8" spans="2:6" x14ac:dyDescent="0.4">
      <c r="B8" s="14" t="s">
        <v>9</v>
      </c>
      <c r="C8" s="15">
        <v>4</v>
      </c>
      <c r="D8" s="15">
        <v>27</v>
      </c>
      <c r="E8" s="15">
        <f t="shared" si="0"/>
        <v>31</v>
      </c>
      <c r="F8" s="16">
        <f t="shared" si="1"/>
        <v>87.096774193548384</v>
      </c>
    </row>
    <row r="9" spans="2:6" x14ac:dyDescent="0.4">
      <c r="B9" s="14" t="s">
        <v>48</v>
      </c>
      <c r="C9" s="15">
        <v>6</v>
      </c>
      <c r="D9" s="15">
        <v>13</v>
      </c>
      <c r="E9" s="15">
        <f t="shared" si="0"/>
        <v>19</v>
      </c>
      <c r="F9" s="16">
        <f t="shared" si="1"/>
        <v>68.421052631578945</v>
      </c>
    </row>
    <row r="10" spans="2:6" x14ac:dyDescent="0.4">
      <c r="B10" s="14" t="s">
        <v>49</v>
      </c>
      <c r="C10" s="15">
        <v>23</v>
      </c>
      <c r="D10" s="15">
        <v>43</v>
      </c>
      <c r="E10" s="15">
        <f t="shared" si="0"/>
        <v>66</v>
      </c>
      <c r="F10" s="16">
        <f t="shared" si="1"/>
        <v>65.151515151515156</v>
      </c>
    </row>
    <row r="11" spans="2:6" x14ac:dyDescent="0.4">
      <c r="B11" s="14" t="s">
        <v>10</v>
      </c>
      <c r="C11" s="15">
        <v>0</v>
      </c>
      <c r="D11" s="15">
        <v>11</v>
      </c>
      <c r="E11" s="15">
        <f t="shared" si="0"/>
        <v>11</v>
      </c>
      <c r="F11" s="16">
        <f t="shared" si="1"/>
        <v>100</v>
      </c>
    </row>
    <row r="12" spans="2:6" x14ac:dyDescent="0.4">
      <c r="B12" s="14" t="s">
        <v>41</v>
      </c>
      <c r="C12" s="15">
        <v>3</v>
      </c>
      <c r="D12" s="15">
        <v>9</v>
      </c>
      <c r="E12" s="15">
        <f t="shared" si="0"/>
        <v>12</v>
      </c>
      <c r="F12" s="16">
        <f t="shared" si="1"/>
        <v>75</v>
      </c>
    </row>
    <row r="13" spans="2:6" x14ac:dyDescent="0.4">
      <c r="B13" s="14" t="s">
        <v>11</v>
      </c>
      <c r="C13" s="15">
        <v>0</v>
      </c>
      <c r="D13" s="15">
        <v>5</v>
      </c>
      <c r="E13" s="15">
        <f t="shared" si="0"/>
        <v>5</v>
      </c>
      <c r="F13" s="16">
        <f t="shared" si="1"/>
        <v>100</v>
      </c>
    </row>
    <row r="14" spans="2:6" x14ac:dyDescent="0.4">
      <c r="B14" s="14" t="s">
        <v>12</v>
      </c>
      <c r="C14" s="15">
        <v>32</v>
      </c>
      <c r="D14" s="15">
        <v>84</v>
      </c>
      <c r="E14" s="15">
        <f t="shared" si="0"/>
        <v>116</v>
      </c>
      <c r="F14" s="16">
        <f t="shared" si="1"/>
        <v>72.41379310344827</v>
      </c>
    </row>
    <row r="15" spans="2:6" x14ac:dyDescent="0.4">
      <c r="B15" s="14" t="s">
        <v>50</v>
      </c>
      <c r="C15" s="15">
        <v>4</v>
      </c>
      <c r="D15" s="15">
        <v>4</v>
      </c>
      <c r="E15" s="15">
        <f t="shared" si="0"/>
        <v>8</v>
      </c>
      <c r="F15" s="16">
        <f t="shared" si="1"/>
        <v>50</v>
      </c>
    </row>
    <row r="16" spans="2:6" x14ac:dyDescent="0.4">
      <c r="B16" s="14" t="s">
        <v>51</v>
      </c>
      <c r="C16" s="15">
        <v>18</v>
      </c>
      <c r="D16" s="15">
        <v>50</v>
      </c>
      <c r="E16" s="15">
        <f t="shared" si="0"/>
        <v>68</v>
      </c>
      <c r="F16" s="16">
        <f t="shared" si="1"/>
        <v>73.529411764705884</v>
      </c>
    </row>
    <row r="17" spans="2:6" x14ac:dyDescent="0.4">
      <c r="B17" s="14" t="s">
        <v>52</v>
      </c>
      <c r="C17" s="15">
        <v>39</v>
      </c>
      <c r="D17" s="15">
        <v>97</v>
      </c>
      <c r="E17" s="15">
        <f t="shared" si="0"/>
        <v>136</v>
      </c>
      <c r="F17" s="16">
        <f t="shared" si="1"/>
        <v>71.32352941176471</v>
      </c>
    </row>
    <row r="18" spans="2:6" x14ac:dyDescent="0.4">
      <c r="B18" s="14" t="s">
        <v>13</v>
      </c>
      <c r="C18" s="15">
        <v>115</v>
      </c>
      <c r="D18" s="15">
        <v>285</v>
      </c>
      <c r="E18" s="15">
        <f t="shared" si="0"/>
        <v>400</v>
      </c>
      <c r="F18" s="16">
        <f t="shared" si="1"/>
        <v>71.25</v>
      </c>
    </row>
    <row r="19" spans="2:6" x14ac:dyDescent="0.4">
      <c r="B19" s="14" t="s">
        <v>53</v>
      </c>
      <c r="C19" s="15">
        <v>5</v>
      </c>
      <c r="D19" s="15">
        <v>19</v>
      </c>
      <c r="E19" s="15">
        <f t="shared" si="0"/>
        <v>24</v>
      </c>
      <c r="F19" s="16">
        <f t="shared" si="1"/>
        <v>79.166666666666657</v>
      </c>
    </row>
    <row r="20" spans="2:6" x14ac:dyDescent="0.4">
      <c r="B20" s="14" t="s">
        <v>54</v>
      </c>
      <c r="C20" s="15">
        <v>4</v>
      </c>
      <c r="D20" s="15">
        <v>17</v>
      </c>
      <c r="E20" s="15">
        <f t="shared" si="0"/>
        <v>21</v>
      </c>
      <c r="F20" s="16">
        <f t="shared" si="1"/>
        <v>80.952380952380949</v>
      </c>
    </row>
    <row r="21" spans="2:6" x14ac:dyDescent="0.4">
      <c r="B21" s="14" t="s">
        <v>55</v>
      </c>
      <c r="C21" s="15">
        <v>3</v>
      </c>
      <c r="D21" s="15">
        <v>10</v>
      </c>
      <c r="E21" s="15">
        <f t="shared" si="0"/>
        <v>13</v>
      </c>
      <c r="F21" s="16">
        <f t="shared" si="1"/>
        <v>76.923076923076934</v>
      </c>
    </row>
    <row r="22" spans="2:6" x14ac:dyDescent="0.4">
      <c r="B22" s="14" t="s">
        <v>14</v>
      </c>
      <c r="C22" s="15">
        <v>8</v>
      </c>
      <c r="D22" s="15">
        <v>36</v>
      </c>
      <c r="E22" s="15">
        <f t="shared" si="0"/>
        <v>44</v>
      </c>
      <c r="F22" s="16">
        <f t="shared" si="1"/>
        <v>81.818181818181827</v>
      </c>
    </row>
    <row r="23" spans="2:6" x14ac:dyDescent="0.4">
      <c r="B23" s="14" t="s">
        <v>56</v>
      </c>
      <c r="C23" s="15">
        <v>21</v>
      </c>
      <c r="D23" s="15">
        <v>39</v>
      </c>
      <c r="E23" s="15">
        <f t="shared" si="0"/>
        <v>60</v>
      </c>
      <c r="F23" s="16">
        <f t="shared" si="1"/>
        <v>65</v>
      </c>
    </row>
    <row r="24" spans="2:6" x14ac:dyDescent="0.4">
      <c r="B24" s="14" t="s">
        <v>15</v>
      </c>
      <c r="C24" s="15">
        <v>26</v>
      </c>
      <c r="D24" s="15">
        <v>66</v>
      </c>
      <c r="E24" s="15">
        <f t="shared" si="0"/>
        <v>92</v>
      </c>
      <c r="F24" s="16">
        <f t="shared" si="1"/>
        <v>71.739130434782609</v>
      </c>
    </row>
    <row r="25" spans="2:6" x14ac:dyDescent="0.4">
      <c r="B25" s="14" t="s">
        <v>57</v>
      </c>
      <c r="C25" s="15">
        <v>10</v>
      </c>
      <c r="D25" s="15">
        <v>6</v>
      </c>
      <c r="E25" s="15">
        <f t="shared" si="0"/>
        <v>16</v>
      </c>
      <c r="F25" s="16">
        <f t="shared" si="1"/>
        <v>37.5</v>
      </c>
    </row>
    <row r="26" spans="2:6" x14ac:dyDescent="0.4">
      <c r="B26" s="14" t="s">
        <v>16</v>
      </c>
      <c r="C26" s="15">
        <v>13</v>
      </c>
      <c r="D26" s="15">
        <v>14</v>
      </c>
      <c r="E26" s="15">
        <f t="shared" si="0"/>
        <v>27</v>
      </c>
      <c r="F26" s="16">
        <f t="shared" si="1"/>
        <v>51.851851851851848</v>
      </c>
    </row>
    <row r="27" spans="2:6" x14ac:dyDescent="0.4">
      <c r="B27" s="14" t="s">
        <v>58</v>
      </c>
      <c r="C27" s="15">
        <v>9</v>
      </c>
      <c r="D27" s="15">
        <v>23</v>
      </c>
      <c r="E27" s="15">
        <f t="shared" si="0"/>
        <v>32</v>
      </c>
      <c r="F27" s="16">
        <f t="shared" si="1"/>
        <v>71.875</v>
      </c>
    </row>
    <row r="28" spans="2:6" x14ac:dyDescent="0.4">
      <c r="B28" s="14" t="s">
        <v>59</v>
      </c>
      <c r="C28" s="15">
        <v>8</v>
      </c>
      <c r="D28" s="15">
        <v>5</v>
      </c>
      <c r="E28" s="15">
        <f t="shared" si="0"/>
        <v>13</v>
      </c>
      <c r="F28" s="16">
        <f t="shared" si="1"/>
        <v>38.461538461538467</v>
      </c>
    </row>
    <row r="29" spans="2:6" x14ac:dyDescent="0.4">
      <c r="B29" s="14" t="s">
        <v>17</v>
      </c>
      <c r="C29" s="15">
        <v>46</v>
      </c>
      <c r="D29" s="15">
        <v>119</v>
      </c>
      <c r="E29" s="15">
        <f t="shared" si="0"/>
        <v>165</v>
      </c>
      <c r="F29" s="16">
        <f t="shared" si="1"/>
        <v>72.121212121212125</v>
      </c>
    </row>
    <row r="30" spans="2:6" x14ac:dyDescent="0.4">
      <c r="B30" s="22" t="s">
        <v>18</v>
      </c>
      <c r="C30" s="23">
        <v>27</v>
      </c>
      <c r="D30" s="23">
        <v>128</v>
      </c>
      <c r="E30" s="15">
        <f t="shared" si="0"/>
        <v>155</v>
      </c>
      <c r="F30" s="16">
        <f t="shared" si="1"/>
        <v>82.58064516129032</v>
      </c>
    </row>
    <row r="31" spans="2:6" x14ac:dyDescent="0.4">
      <c r="B31" s="14" t="s">
        <v>19</v>
      </c>
      <c r="C31" s="15">
        <v>48</v>
      </c>
      <c r="D31" s="15">
        <v>133</v>
      </c>
      <c r="E31" s="15">
        <f t="shared" si="0"/>
        <v>181</v>
      </c>
      <c r="F31" s="16">
        <f t="shared" si="1"/>
        <v>73.480662983425418</v>
      </c>
    </row>
    <row r="32" spans="2:6" x14ac:dyDescent="0.4">
      <c r="B32" s="14" t="s">
        <v>20</v>
      </c>
      <c r="C32" s="15">
        <v>26</v>
      </c>
      <c r="D32" s="15">
        <v>79</v>
      </c>
      <c r="E32" s="15">
        <f t="shared" si="0"/>
        <v>105</v>
      </c>
      <c r="F32" s="16">
        <f t="shared" si="1"/>
        <v>75.238095238095241</v>
      </c>
    </row>
    <row r="33" spans="2:6" x14ac:dyDescent="0.4">
      <c r="B33" s="14" t="s">
        <v>60</v>
      </c>
      <c r="C33" s="15">
        <v>0</v>
      </c>
      <c r="D33" s="15">
        <v>7</v>
      </c>
      <c r="E33" s="15">
        <f t="shared" si="0"/>
        <v>7</v>
      </c>
      <c r="F33" s="16">
        <f t="shared" si="1"/>
        <v>100</v>
      </c>
    </row>
    <row r="34" spans="2:6" x14ac:dyDescent="0.4">
      <c r="B34" s="14" t="s">
        <v>61</v>
      </c>
      <c r="C34" s="15">
        <v>0</v>
      </c>
      <c r="D34" s="15">
        <v>3</v>
      </c>
      <c r="E34" s="15">
        <f t="shared" si="0"/>
        <v>3</v>
      </c>
      <c r="F34" s="16">
        <v>0</v>
      </c>
    </row>
    <row r="35" spans="2:6" x14ac:dyDescent="0.4">
      <c r="B35" s="14" t="s">
        <v>21</v>
      </c>
      <c r="C35" s="15">
        <v>7</v>
      </c>
      <c r="D35" s="15">
        <v>26</v>
      </c>
      <c r="E35" s="15">
        <f t="shared" si="0"/>
        <v>33</v>
      </c>
      <c r="F35" s="16">
        <f t="shared" si="1"/>
        <v>78.787878787878782</v>
      </c>
    </row>
    <row r="36" spans="2:6" x14ac:dyDescent="0.4">
      <c r="B36" s="14" t="s">
        <v>42</v>
      </c>
      <c r="C36" s="15">
        <v>10</v>
      </c>
      <c r="D36" s="15">
        <v>29</v>
      </c>
      <c r="E36" s="15">
        <f t="shared" si="0"/>
        <v>39</v>
      </c>
      <c r="F36" s="16">
        <f t="shared" si="1"/>
        <v>74.358974358974365</v>
      </c>
    </row>
    <row r="37" spans="2:6" x14ac:dyDescent="0.4">
      <c r="B37" s="14" t="s">
        <v>22</v>
      </c>
      <c r="C37" s="15">
        <v>49</v>
      </c>
      <c r="D37" s="15">
        <v>191</v>
      </c>
      <c r="E37" s="15">
        <f t="shared" si="0"/>
        <v>240</v>
      </c>
      <c r="F37" s="16">
        <f t="shared" si="1"/>
        <v>79.583333333333329</v>
      </c>
    </row>
    <row r="38" spans="2:6" x14ac:dyDescent="0.4">
      <c r="B38" s="14" t="s">
        <v>62</v>
      </c>
      <c r="C38" s="15">
        <v>4</v>
      </c>
      <c r="D38" s="15">
        <v>7</v>
      </c>
      <c r="E38" s="15">
        <f t="shared" si="0"/>
        <v>11</v>
      </c>
      <c r="F38" s="16">
        <f t="shared" si="1"/>
        <v>63.636363636363633</v>
      </c>
    </row>
    <row r="39" spans="2:6" x14ac:dyDescent="0.4">
      <c r="B39" s="14" t="s">
        <v>23</v>
      </c>
      <c r="C39" s="15">
        <v>10</v>
      </c>
      <c r="D39" s="15">
        <v>26</v>
      </c>
      <c r="E39" s="15">
        <f t="shared" si="0"/>
        <v>36</v>
      </c>
      <c r="F39" s="16">
        <f t="shared" si="1"/>
        <v>72.222222222222214</v>
      </c>
    </row>
    <row r="40" spans="2:6" x14ac:dyDescent="0.4">
      <c r="B40" s="14" t="s">
        <v>24</v>
      </c>
      <c r="C40" s="15">
        <v>16</v>
      </c>
      <c r="D40" s="15">
        <v>39</v>
      </c>
      <c r="E40" s="15">
        <f t="shared" si="0"/>
        <v>55</v>
      </c>
      <c r="F40" s="16">
        <f t="shared" si="1"/>
        <v>70.909090909090907</v>
      </c>
    </row>
    <row r="41" spans="2:6" x14ac:dyDescent="0.4">
      <c r="B41" s="14" t="s">
        <v>25</v>
      </c>
      <c r="C41" s="15">
        <v>45</v>
      </c>
      <c r="D41" s="15">
        <v>119</v>
      </c>
      <c r="E41" s="15">
        <f t="shared" si="0"/>
        <v>164</v>
      </c>
      <c r="F41" s="16">
        <f t="shared" si="1"/>
        <v>72.560975609756099</v>
      </c>
    </row>
    <row r="42" spans="2:6" x14ac:dyDescent="0.4">
      <c r="B42" s="14" t="s">
        <v>63</v>
      </c>
      <c r="C42" s="15">
        <v>4</v>
      </c>
      <c r="D42" s="15">
        <v>5</v>
      </c>
      <c r="E42" s="15">
        <f t="shared" si="0"/>
        <v>9</v>
      </c>
      <c r="F42" s="16">
        <f t="shared" si="1"/>
        <v>55.555555555555557</v>
      </c>
    </row>
    <row r="43" spans="2:6" x14ac:dyDescent="0.4">
      <c r="B43" s="14" t="s">
        <v>64</v>
      </c>
      <c r="C43" s="15">
        <v>3</v>
      </c>
      <c r="D43" s="15">
        <v>6</v>
      </c>
      <c r="E43" s="15">
        <f t="shared" si="0"/>
        <v>9</v>
      </c>
      <c r="F43" s="16">
        <f t="shared" si="1"/>
        <v>66.666666666666657</v>
      </c>
    </row>
    <row r="44" spans="2:6" x14ac:dyDescent="0.4">
      <c r="B44" s="14" t="s">
        <v>26</v>
      </c>
      <c r="C44" s="15">
        <v>5</v>
      </c>
      <c r="D44" s="15">
        <v>8</v>
      </c>
      <c r="E44" s="15">
        <f t="shared" si="0"/>
        <v>13</v>
      </c>
      <c r="F44" s="16">
        <f t="shared" si="1"/>
        <v>61.53846153846154</v>
      </c>
    </row>
    <row r="45" spans="2:6" x14ac:dyDescent="0.4">
      <c r="B45" s="14" t="s">
        <v>65</v>
      </c>
      <c r="C45" s="15">
        <v>4</v>
      </c>
      <c r="D45" s="15">
        <v>0</v>
      </c>
      <c r="E45" s="15">
        <f t="shared" si="0"/>
        <v>4</v>
      </c>
      <c r="F45" s="16">
        <f t="shared" si="1"/>
        <v>0</v>
      </c>
    </row>
    <row r="46" spans="2:6" x14ac:dyDescent="0.4">
      <c r="B46" s="14" t="s">
        <v>27</v>
      </c>
      <c r="C46" s="15">
        <v>4</v>
      </c>
      <c r="D46" s="15">
        <v>20</v>
      </c>
      <c r="E46" s="15">
        <f t="shared" si="0"/>
        <v>24</v>
      </c>
      <c r="F46" s="16">
        <f t="shared" si="1"/>
        <v>83.333333333333343</v>
      </c>
    </row>
    <row r="47" spans="2:6" x14ac:dyDescent="0.4">
      <c r="B47" s="14" t="s">
        <v>28</v>
      </c>
      <c r="C47" s="15">
        <v>16</v>
      </c>
      <c r="D47" s="15">
        <v>27</v>
      </c>
      <c r="E47" s="15">
        <f t="shared" si="0"/>
        <v>43</v>
      </c>
      <c r="F47" s="16">
        <f t="shared" si="1"/>
        <v>62.790697674418603</v>
      </c>
    </row>
    <row r="48" spans="2:6" x14ac:dyDescent="0.4">
      <c r="B48" s="14" t="s">
        <v>29</v>
      </c>
      <c r="C48" s="15">
        <v>7</v>
      </c>
      <c r="D48" s="15">
        <v>24</v>
      </c>
      <c r="E48" s="15">
        <f t="shared" si="0"/>
        <v>31</v>
      </c>
      <c r="F48" s="16">
        <f t="shared" si="1"/>
        <v>77.41935483870968</v>
      </c>
    </row>
    <row r="49" spans="2:6" x14ac:dyDescent="0.4">
      <c r="B49" s="14" t="s">
        <v>66</v>
      </c>
      <c r="C49" s="15">
        <v>52</v>
      </c>
      <c r="D49" s="15">
        <v>152</v>
      </c>
      <c r="E49" s="15">
        <f t="shared" si="0"/>
        <v>204</v>
      </c>
      <c r="F49" s="16">
        <f t="shared" si="1"/>
        <v>74.509803921568633</v>
      </c>
    </row>
    <row r="50" spans="2:6" x14ac:dyDescent="0.4">
      <c r="B50" s="14" t="s">
        <v>43</v>
      </c>
      <c r="C50" s="15">
        <v>27</v>
      </c>
      <c r="D50" s="15">
        <v>66</v>
      </c>
      <c r="E50" s="15">
        <f t="shared" si="0"/>
        <v>93</v>
      </c>
      <c r="F50" s="16">
        <f t="shared" si="1"/>
        <v>70.967741935483872</v>
      </c>
    </row>
    <row r="51" spans="2:6" x14ac:dyDescent="0.4">
      <c r="B51" s="14" t="s">
        <v>67</v>
      </c>
      <c r="C51" s="15">
        <v>26</v>
      </c>
      <c r="D51" s="15">
        <v>48</v>
      </c>
      <c r="E51" s="15">
        <f t="shared" si="0"/>
        <v>74</v>
      </c>
      <c r="F51" s="16">
        <f t="shared" si="1"/>
        <v>64.86486486486487</v>
      </c>
    </row>
    <row r="52" spans="2:6" x14ac:dyDescent="0.4">
      <c r="B52" s="14" t="s">
        <v>68</v>
      </c>
      <c r="C52" s="15">
        <v>17</v>
      </c>
      <c r="D52" s="15">
        <v>40</v>
      </c>
      <c r="E52" s="15">
        <f t="shared" si="0"/>
        <v>57</v>
      </c>
      <c r="F52" s="16">
        <f t="shared" si="1"/>
        <v>70.175438596491219</v>
      </c>
    </row>
    <row r="53" spans="2:6" x14ac:dyDescent="0.4">
      <c r="B53" s="14" t="s">
        <v>30</v>
      </c>
      <c r="C53" s="15">
        <v>11</v>
      </c>
      <c r="D53" s="15">
        <v>29</v>
      </c>
      <c r="E53" s="15">
        <f t="shared" si="0"/>
        <v>40</v>
      </c>
      <c r="F53" s="16">
        <f t="shared" si="1"/>
        <v>72.5</v>
      </c>
    </row>
    <row r="54" spans="2:6" x14ac:dyDescent="0.4">
      <c r="B54" s="14" t="s">
        <v>31</v>
      </c>
      <c r="C54" s="15">
        <v>8</v>
      </c>
      <c r="D54" s="15">
        <v>18</v>
      </c>
      <c r="E54" s="15">
        <f t="shared" si="0"/>
        <v>26</v>
      </c>
      <c r="F54" s="16">
        <f t="shared" si="1"/>
        <v>69.230769230769226</v>
      </c>
    </row>
    <row r="55" spans="2:6" x14ac:dyDescent="0.4">
      <c r="B55" s="14" t="s">
        <v>69</v>
      </c>
      <c r="C55" s="15">
        <v>9</v>
      </c>
      <c r="D55" s="15">
        <v>10</v>
      </c>
      <c r="E55" s="15">
        <f t="shared" si="0"/>
        <v>19</v>
      </c>
      <c r="F55" s="16">
        <f t="shared" si="1"/>
        <v>52.631578947368418</v>
      </c>
    </row>
    <row r="56" spans="2:6" x14ac:dyDescent="0.4">
      <c r="B56" s="14" t="s">
        <v>32</v>
      </c>
      <c r="C56" s="15">
        <v>10</v>
      </c>
      <c r="D56" s="15">
        <v>50</v>
      </c>
      <c r="E56" s="15">
        <f t="shared" si="0"/>
        <v>60</v>
      </c>
      <c r="F56" s="16">
        <f t="shared" si="1"/>
        <v>83.333333333333343</v>
      </c>
    </row>
    <row r="57" spans="2:6" x14ac:dyDescent="0.4">
      <c r="B57" s="14" t="s">
        <v>70</v>
      </c>
      <c r="C57" s="15">
        <v>30</v>
      </c>
      <c r="D57" s="15">
        <v>62</v>
      </c>
      <c r="E57" s="15">
        <f t="shared" si="0"/>
        <v>92</v>
      </c>
      <c r="F57" s="16">
        <f t="shared" si="1"/>
        <v>67.391304347826093</v>
      </c>
    </row>
    <row r="58" spans="2:6" x14ac:dyDescent="0.4">
      <c r="B58" s="14" t="s">
        <v>71</v>
      </c>
      <c r="C58" s="15">
        <v>0</v>
      </c>
      <c r="D58" s="15">
        <v>5</v>
      </c>
      <c r="E58" s="15">
        <f t="shared" si="0"/>
        <v>5</v>
      </c>
      <c r="F58" s="16">
        <f t="shared" si="1"/>
        <v>100</v>
      </c>
    </row>
    <row r="59" spans="2:6" x14ac:dyDescent="0.4">
      <c r="B59" s="14" t="s">
        <v>72</v>
      </c>
      <c r="C59" s="15">
        <v>3</v>
      </c>
      <c r="D59" s="15">
        <v>8</v>
      </c>
      <c r="E59" s="15">
        <f t="shared" si="0"/>
        <v>11</v>
      </c>
      <c r="F59" s="16">
        <f t="shared" si="1"/>
        <v>72.727272727272734</v>
      </c>
    </row>
    <row r="60" spans="2:6" x14ac:dyDescent="0.4">
      <c r="B60" s="14" t="s">
        <v>73</v>
      </c>
      <c r="C60" s="15">
        <v>0</v>
      </c>
      <c r="D60" s="15">
        <v>4</v>
      </c>
      <c r="E60" s="15">
        <f t="shared" si="0"/>
        <v>4</v>
      </c>
      <c r="F60" s="16">
        <f t="shared" si="1"/>
        <v>100</v>
      </c>
    </row>
    <row r="61" spans="2:6" x14ac:dyDescent="0.4">
      <c r="B61" s="14" t="s">
        <v>74</v>
      </c>
      <c r="C61" s="15">
        <v>6</v>
      </c>
      <c r="D61" s="15">
        <v>12</v>
      </c>
      <c r="E61" s="15">
        <f t="shared" si="0"/>
        <v>18</v>
      </c>
      <c r="F61" s="16">
        <f t="shared" si="1"/>
        <v>66.666666666666657</v>
      </c>
    </row>
    <row r="62" spans="2:6" x14ac:dyDescent="0.4">
      <c r="B62" s="14" t="s">
        <v>75</v>
      </c>
      <c r="C62" s="15">
        <v>5</v>
      </c>
      <c r="D62" s="15">
        <v>6</v>
      </c>
      <c r="E62" s="15">
        <f t="shared" si="0"/>
        <v>11</v>
      </c>
      <c r="F62" s="16">
        <f t="shared" si="1"/>
        <v>54.54545454545454</v>
      </c>
    </row>
    <row r="63" spans="2:6" x14ac:dyDescent="0.4">
      <c r="B63" s="14" t="s">
        <v>33</v>
      </c>
      <c r="C63" s="15">
        <v>0</v>
      </c>
      <c r="D63" s="15">
        <v>8</v>
      </c>
      <c r="E63" s="15">
        <f t="shared" si="0"/>
        <v>8</v>
      </c>
      <c r="F63" s="16">
        <f t="shared" si="1"/>
        <v>100</v>
      </c>
    </row>
    <row r="64" spans="2:6" x14ac:dyDescent="0.4">
      <c r="B64" s="14" t="s">
        <v>76</v>
      </c>
      <c r="C64" s="15">
        <v>0</v>
      </c>
      <c r="D64" s="15">
        <v>8</v>
      </c>
      <c r="E64" s="15">
        <f t="shared" si="0"/>
        <v>8</v>
      </c>
      <c r="F64" s="16">
        <f t="shared" si="1"/>
        <v>100</v>
      </c>
    </row>
    <row r="65" spans="2:6" x14ac:dyDescent="0.4">
      <c r="B65" s="14" t="s">
        <v>77</v>
      </c>
      <c r="C65" s="15">
        <v>3</v>
      </c>
      <c r="D65" s="15">
        <v>12</v>
      </c>
      <c r="E65" s="15">
        <f t="shared" si="0"/>
        <v>15</v>
      </c>
      <c r="F65" s="16">
        <f t="shared" si="1"/>
        <v>80</v>
      </c>
    </row>
    <row r="66" spans="2:6" x14ac:dyDescent="0.4">
      <c r="B66" s="14" t="s">
        <v>78</v>
      </c>
      <c r="C66" s="15">
        <v>13</v>
      </c>
      <c r="D66" s="15">
        <v>16</v>
      </c>
      <c r="E66" s="15">
        <f t="shared" si="0"/>
        <v>29</v>
      </c>
      <c r="F66" s="16">
        <f t="shared" si="1"/>
        <v>55.172413793103445</v>
      </c>
    </row>
    <row r="67" spans="2:6" x14ac:dyDescent="0.4">
      <c r="B67" s="14" t="s">
        <v>34</v>
      </c>
      <c r="C67" s="15">
        <v>7</v>
      </c>
      <c r="D67" s="15">
        <v>8</v>
      </c>
      <c r="E67" s="15">
        <f t="shared" si="0"/>
        <v>15</v>
      </c>
      <c r="F67" s="16">
        <f t="shared" si="1"/>
        <v>53.333333333333336</v>
      </c>
    </row>
    <row r="68" spans="2:6" x14ac:dyDescent="0.4">
      <c r="B68" s="14" t="s">
        <v>79</v>
      </c>
      <c r="C68" s="15">
        <v>3</v>
      </c>
      <c r="D68" s="15">
        <v>12</v>
      </c>
      <c r="E68" s="15">
        <f t="shared" si="0"/>
        <v>15</v>
      </c>
      <c r="F68" s="16">
        <f t="shared" si="1"/>
        <v>80</v>
      </c>
    </row>
    <row r="69" spans="2:6" x14ac:dyDescent="0.4">
      <c r="B69" s="14" t="s">
        <v>80</v>
      </c>
      <c r="C69" s="15">
        <v>0</v>
      </c>
      <c r="D69" s="15">
        <v>4</v>
      </c>
      <c r="E69" s="15">
        <f t="shared" si="0"/>
        <v>4</v>
      </c>
      <c r="F69" s="16">
        <f t="shared" si="1"/>
        <v>100</v>
      </c>
    </row>
    <row r="70" spans="2:6" x14ac:dyDescent="0.4">
      <c r="B70" s="14" t="s">
        <v>44</v>
      </c>
      <c r="C70" s="15">
        <v>12</v>
      </c>
      <c r="D70" s="15">
        <v>15</v>
      </c>
      <c r="E70" s="15">
        <f t="shared" ref="E70:E83" si="2">SUM(C70:D70)</f>
        <v>27</v>
      </c>
      <c r="F70" s="16">
        <f t="shared" ref="F70:F83" si="3">D70/E70*100</f>
        <v>55.555555555555557</v>
      </c>
    </row>
    <row r="71" spans="2:6" x14ac:dyDescent="0.4">
      <c r="B71" s="14" t="s">
        <v>81</v>
      </c>
      <c r="C71" s="15">
        <v>0</v>
      </c>
      <c r="D71" s="15">
        <v>3</v>
      </c>
      <c r="E71" s="15">
        <f t="shared" si="2"/>
        <v>3</v>
      </c>
      <c r="F71" s="16">
        <f t="shared" si="3"/>
        <v>100</v>
      </c>
    </row>
    <row r="72" spans="2:6" x14ac:dyDescent="0.4">
      <c r="B72" s="14" t="s">
        <v>45</v>
      </c>
      <c r="C72" s="15">
        <v>13</v>
      </c>
      <c r="D72" s="15">
        <v>29</v>
      </c>
      <c r="E72" s="15">
        <f t="shared" si="2"/>
        <v>42</v>
      </c>
      <c r="F72" s="16">
        <f t="shared" si="3"/>
        <v>69.047619047619051</v>
      </c>
    </row>
    <row r="73" spans="2:6" x14ac:dyDescent="0.4">
      <c r="B73" s="14" t="s">
        <v>35</v>
      </c>
      <c r="C73" s="15">
        <v>9</v>
      </c>
      <c r="D73" s="15">
        <v>14</v>
      </c>
      <c r="E73" s="15">
        <f t="shared" si="2"/>
        <v>23</v>
      </c>
      <c r="F73" s="16">
        <f t="shared" si="3"/>
        <v>60.869565217391312</v>
      </c>
    </row>
    <row r="74" spans="2:6" x14ac:dyDescent="0.4">
      <c r="B74" s="14" t="s">
        <v>82</v>
      </c>
      <c r="C74" s="15">
        <v>21</v>
      </c>
      <c r="D74" s="15">
        <v>28</v>
      </c>
      <c r="E74" s="15">
        <f t="shared" si="2"/>
        <v>49</v>
      </c>
      <c r="F74" s="16">
        <f t="shared" si="3"/>
        <v>57.142857142857139</v>
      </c>
    </row>
    <row r="75" spans="2:6" x14ac:dyDescent="0.4">
      <c r="B75" s="14" t="s">
        <v>83</v>
      </c>
      <c r="C75" s="15">
        <v>0</v>
      </c>
      <c r="D75" s="15">
        <v>3</v>
      </c>
      <c r="E75" s="15">
        <f t="shared" si="2"/>
        <v>3</v>
      </c>
      <c r="F75" s="16">
        <v>0</v>
      </c>
    </row>
    <row r="76" spans="2:6" x14ac:dyDescent="0.4">
      <c r="B76" s="14" t="s">
        <v>36</v>
      </c>
      <c r="C76" s="15">
        <v>7</v>
      </c>
      <c r="D76" s="15">
        <v>34</v>
      </c>
      <c r="E76" s="15">
        <f t="shared" si="2"/>
        <v>41</v>
      </c>
      <c r="F76" s="16">
        <f t="shared" si="3"/>
        <v>82.926829268292678</v>
      </c>
    </row>
    <row r="77" spans="2:6" x14ac:dyDescent="0.4">
      <c r="B77" s="14" t="s">
        <v>37</v>
      </c>
      <c r="C77" s="15">
        <v>29</v>
      </c>
      <c r="D77" s="15">
        <v>94</v>
      </c>
      <c r="E77" s="15">
        <f t="shared" si="2"/>
        <v>123</v>
      </c>
      <c r="F77" s="16">
        <f t="shared" si="3"/>
        <v>76.422764227642276</v>
      </c>
    </row>
    <row r="78" spans="2:6" x14ac:dyDescent="0.4">
      <c r="B78" s="14" t="s">
        <v>46</v>
      </c>
      <c r="C78" s="15">
        <v>14</v>
      </c>
      <c r="D78" s="15">
        <v>46</v>
      </c>
      <c r="E78" s="15">
        <f t="shared" si="2"/>
        <v>60</v>
      </c>
      <c r="F78" s="16">
        <f t="shared" si="3"/>
        <v>76.666666666666671</v>
      </c>
    </row>
    <row r="79" spans="2:6" x14ac:dyDescent="0.4">
      <c r="B79" s="14" t="s">
        <v>38</v>
      </c>
      <c r="C79" s="15">
        <v>66</v>
      </c>
      <c r="D79" s="15">
        <v>220</v>
      </c>
      <c r="E79" s="15">
        <f t="shared" si="2"/>
        <v>286</v>
      </c>
      <c r="F79" s="16">
        <f t="shared" si="3"/>
        <v>76.923076923076934</v>
      </c>
    </row>
    <row r="80" spans="2:6" x14ac:dyDescent="0.4">
      <c r="B80" s="14" t="s">
        <v>39</v>
      </c>
      <c r="C80" s="15">
        <v>0</v>
      </c>
      <c r="D80" s="15">
        <v>19</v>
      </c>
      <c r="E80" s="15">
        <f t="shared" si="2"/>
        <v>19</v>
      </c>
      <c r="F80" s="16">
        <f t="shared" si="3"/>
        <v>100</v>
      </c>
    </row>
    <row r="81" spans="2:6" x14ac:dyDescent="0.4">
      <c r="B81" s="14" t="s">
        <v>84</v>
      </c>
      <c r="C81" s="15">
        <v>22</v>
      </c>
      <c r="D81" s="15">
        <v>72</v>
      </c>
      <c r="E81" s="15">
        <f t="shared" si="2"/>
        <v>94</v>
      </c>
      <c r="F81" s="16">
        <f t="shared" si="3"/>
        <v>76.59574468085107</v>
      </c>
    </row>
    <row r="82" spans="2:6" x14ac:dyDescent="0.4">
      <c r="B82" s="14" t="s">
        <v>85</v>
      </c>
      <c r="C82" s="15">
        <v>3</v>
      </c>
      <c r="D82" s="15">
        <v>4</v>
      </c>
      <c r="E82" s="15">
        <f t="shared" si="2"/>
        <v>7</v>
      </c>
      <c r="F82" s="16">
        <f t="shared" si="3"/>
        <v>57.142857142857139</v>
      </c>
    </row>
    <row r="83" spans="2:6" x14ac:dyDescent="0.4">
      <c r="B83" s="14" t="s">
        <v>4</v>
      </c>
      <c r="C83" s="15">
        <v>1160</v>
      </c>
      <c r="D83" s="15">
        <v>3140</v>
      </c>
      <c r="E83" s="15">
        <f t="shared" si="2"/>
        <v>4300</v>
      </c>
      <c r="F83" s="16">
        <f t="shared" si="3"/>
        <v>73.023255813953497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C83"/>
  <sheetViews>
    <sheetView workbookViewId="0">
      <selection activeCell="K38" sqref="K38"/>
    </sheetView>
  </sheetViews>
  <sheetFormatPr defaultRowHeight="12.75" x14ac:dyDescent="0.35"/>
  <cols>
    <col min="1" max="1" width="3" customWidth="1"/>
    <col min="2" max="2" width="18.86328125" bestFit="1" customWidth="1"/>
    <col min="3" max="3" width="13.1328125" customWidth="1"/>
  </cols>
  <sheetData>
    <row r="1" spans="2:3" ht="18" x14ac:dyDescent="0.55000000000000004">
      <c r="B1" s="12" t="s">
        <v>259</v>
      </c>
    </row>
    <row r="2" spans="2:3" x14ac:dyDescent="0.35">
      <c r="B2" s="9"/>
    </row>
    <row r="4" spans="2:3" x14ac:dyDescent="0.35">
      <c r="C4" s="9" t="s">
        <v>103</v>
      </c>
    </row>
    <row r="5" spans="2:3" ht="13.15" x14ac:dyDescent="0.4">
      <c r="B5" s="14" t="s">
        <v>47</v>
      </c>
      <c r="C5" s="19">
        <v>480</v>
      </c>
    </row>
    <row r="6" spans="2:3" ht="13.15" x14ac:dyDescent="0.4">
      <c r="B6" s="14" t="s">
        <v>40</v>
      </c>
      <c r="C6" s="19">
        <v>675</v>
      </c>
    </row>
    <row r="7" spans="2:3" ht="13.15" x14ac:dyDescent="0.4">
      <c r="B7" s="14" t="s">
        <v>8</v>
      </c>
      <c r="C7" s="19">
        <v>546.66666666666663</v>
      </c>
    </row>
    <row r="8" spans="2:3" ht="13.15" x14ac:dyDescent="0.4">
      <c r="B8" s="14" t="s">
        <v>9</v>
      </c>
      <c r="C8" s="19">
        <v>416.66666666666669</v>
      </c>
    </row>
    <row r="9" spans="2:3" ht="13.15" x14ac:dyDescent="0.4">
      <c r="B9" s="14" t="s">
        <v>48</v>
      </c>
      <c r="C9" s="19">
        <v>312.5</v>
      </c>
    </row>
    <row r="10" spans="2:3" ht="13.15" x14ac:dyDescent="0.4">
      <c r="B10" s="14" t="s">
        <v>49</v>
      </c>
      <c r="C10" s="19">
        <v>470</v>
      </c>
    </row>
    <row r="11" spans="2:3" ht="13.15" x14ac:dyDescent="0.4">
      <c r="B11" s="14" t="s">
        <v>10</v>
      </c>
      <c r="C11" s="19">
        <v>668.75</v>
      </c>
    </row>
    <row r="12" spans="2:3" ht="13.15" x14ac:dyDescent="0.4">
      <c r="B12" s="14" t="s">
        <v>41</v>
      </c>
      <c r="C12" s="19">
        <v>518.75</v>
      </c>
    </row>
    <row r="13" spans="2:3" ht="13.15" x14ac:dyDescent="0.4">
      <c r="B13" s="14" t="s">
        <v>11</v>
      </c>
      <c r="C13" s="19"/>
    </row>
    <row r="14" spans="2:3" ht="13.15" x14ac:dyDescent="0.4">
      <c r="B14" s="14" t="s">
        <v>12</v>
      </c>
      <c r="C14" s="19">
        <v>441.1764705882353</v>
      </c>
    </row>
    <row r="15" spans="2:3" ht="13.15" x14ac:dyDescent="0.4">
      <c r="B15" s="14" t="s">
        <v>50</v>
      </c>
      <c r="C15" s="19"/>
    </row>
    <row r="16" spans="2:3" ht="13.15" x14ac:dyDescent="0.4">
      <c r="B16" s="14" t="s">
        <v>51</v>
      </c>
      <c r="C16" s="19">
        <v>519.73684210526312</v>
      </c>
    </row>
    <row r="17" spans="2:3" ht="13.15" x14ac:dyDescent="0.4">
      <c r="B17" s="14" t="s">
        <v>52</v>
      </c>
      <c r="C17" s="19">
        <v>485.71428571428572</v>
      </c>
    </row>
    <row r="18" spans="2:3" ht="13.15" x14ac:dyDescent="0.4">
      <c r="B18" s="14" t="s">
        <v>13</v>
      </c>
      <c r="C18" s="19">
        <v>491.66666666666663</v>
      </c>
    </row>
    <row r="19" spans="2:3" ht="13.15" x14ac:dyDescent="0.4">
      <c r="B19" s="14" t="s">
        <v>53</v>
      </c>
      <c r="C19" s="19">
        <v>364.28571428571428</v>
      </c>
    </row>
    <row r="20" spans="2:3" ht="13.15" x14ac:dyDescent="0.4">
      <c r="B20" s="14" t="s">
        <v>54</v>
      </c>
      <c r="C20" s="19">
        <v>540.90909090909088</v>
      </c>
    </row>
    <row r="21" spans="2:3" ht="13.15" x14ac:dyDescent="0.4">
      <c r="B21" s="14" t="s">
        <v>55</v>
      </c>
      <c r="C21" s="19">
        <v>480</v>
      </c>
    </row>
    <row r="22" spans="2:3" ht="13.15" x14ac:dyDescent="0.4">
      <c r="B22" s="14" t="s">
        <v>14</v>
      </c>
      <c r="C22" s="19">
        <v>564.28571428571422</v>
      </c>
    </row>
    <row r="23" spans="2:3" ht="13.15" x14ac:dyDescent="0.4">
      <c r="B23" s="14" t="s">
        <v>56</v>
      </c>
      <c r="C23" s="19">
        <v>520.4545454545455</v>
      </c>
    </row>
    <row r="24" spans="2:3" ht="13.15" x14ac:dyDescent="0.4">
      <c r="B24" s="14" t="s">
        <v>15</v>
      </c>
      <c r="C24" s="19">
        <v>386.36363636363637</v>
      </c>
    </row>
    <row r="25" spans="2:3" ht="13.15" x14ac:dyDescent="0.4">
      <c r="B25" s="14" t="s">
        <v>57</v>
      </c>
      <c r="C25" s="19">
        <v>512.5</v>
      </c>
    </row>
    <row r="26" spans="2:3" ht="13.15" x14ac:dyDescent="0.4">
      <c r="B26" s="14" t="s">
        <v>16</v>
      </c>
      <c r="C26" s="19">
        <v>475</v>
      </c>
    </row>
    <row r="27" spans="2:3" ht="13.15" x14ac:dyDescent="0.4">
      <c r="B27" s="14" t="s">
        <v>58</v>
      </c>
      <c r="C27" s="19">
        <v>560</v>
      </c>
    </row>
    <row r="28" spans="2:3" ht="13.15" x14ac:dyDescent="0.4">
      <c r="B28" s="14" t="s">
        <v>59</v>
      </c>
      <c r="C28" s="19">
        <v>725</v>
      </c>
    </row>
    <row r="29" spans="2:3" ht="13.15" x14ac:dyDescent="0.4">
      <c r="B29" s="14" t="s">
        <v>17</v>
      </c>
      <c r="C29" s="19">
        <v>485.71428571428572</v>
      </c>
    </row>
    <row r="30" spans="2:3" ht="13.15" x14ac:dyDescent="0.4">
      <c r="B30" s="22" t="s">
        <v>18</v>
      </c>
      <c r="C30" s="25">
        <v>353.125</v>
      </c>
    </row>
    <row r="31" spans="2:3" ht="13.15" x14ac:dyDescent="0.4">
      <c r="B31" s="14" t="s">
        <v>19</v>
      </c>
      <c r="C31" s="19">
        <v>472.91666666666663</v>
      </c>
    </row>
    <row r="32" spans="2:3" ht="13.15" x14ac:dyDescent="0.4">
      <c r="B32" s="14" t="s">
        <v>20</v>
      </c>
      <c r="C32" s="19">
        <v>458.8235294117647</v>
      </c>
    </row>
    <row r="33" spans="2:3" ht="13.15" x14ac:dyDescent="0.4">
      <c r="B33" s="14" t="s">
        <v>60</v>
      </c>
      <c r="C33" s="19">
        <v>575</v>
      </c>
    </row>
    <row r="34" spans="2:3" ht="13.15" x14ac:dyDescent="0.4">
      <c r="B34" s="14" t="s">
        <v>61</v>
      </c>
      <c r="C34" s="19"/>
    </row>
    <row r="35" spans="2:3" ht="13.15" x14ac:dyDescent="0.4">
      <c r="B35" s="14" t="s">
        <v>21</v>
      </c>
      <c r="C35" s="19">
        <v>203.57142857142856</v>
      </c>
    </row>
    <row r="36" spans="2:3" ht="13.15" x14ac:dyDescent="0.4">
      <c r="B36" s="14" t="s">
        <v>42</v>
      </c>
      <c r="C36" s="19">
        <v>507.5</v>
      </c>
    </row>
    <row r="37" spans="2:3" ht="13.15" x14ac:dyDescent="0.4">
      <c r="B37" s="14" t="s">
        <v>22</v>
      </c>
      <c r="C37" s="19">
        <v>368.18181818181819</v>
      </c>
    </row>
    <row r="38" spans="2:3" ht="13.15" x14ac:dyDescent="0.4">
      <c r="B38" s="14" t="s">
        <v>62</v>
      </c>
      <c r="C38" s="19">
        <v>225</v>
      </c>
    </row>
    <row r="39" spans="2:3" ht="13.15" x14ac:dyDescent="0.4">
      <c r="B39" s="14" t="s">
        <v>23</v>
      </c>
      <c r="C39" s="19">
        <v>375</v>
      </c>
    </row>
    <row r="40" spans="2:3" ht="13.15" x14ac:dyDescent="0.4">
      <c r="B40" s="14" t="s">
        <v>24</v>
      </c>
      <c r="C40" s="19">
        <v>500</v>
      </c>
    </row>
    <row r="41" spans="2:3" ht="13.15" x14ac:dyDescent="0.4">
      <c r="B41" s="14" t="s">
        <v>25</v>
      </c>
      <c r="C41" s="19">
        <v>517.44186046511629</v>
      </c>
    </row>
    <row r="42" spans="2:3" ht="13.15" x14ac:dyDescent="0.4">
      <c r="B42" s="14" t="s">
        <v>63</v>
      </c>
      <c r="C42" s="19">
        <v>725</v>
      </c>
    </row>
    <row r="43" spans="2:3" ht="13.15" x14ac:dyDescent="0.4">
      <c r="B43" s="14" t="s">
        <v>64</v>
      </c>
      <c r="C43" s="19">
        <v>575</v>
      </c>
    </row>
    <row r="44" spans="2:3" ht="13.15" x14ac:dyDescent="0.4">
      <c r="B44" s="14" t="s">
        <v>26</v>
      </c>
      <c r="C44" s="19">
        <v>75</v>
      </c>
    </row>
    <row r="45" spans="2:3" ht="13.15" x14ac:dyDescent="0.4">
      <c r="B45" s="14" t="s">
        <v>65</v>
      </c>
      <c r="C45" s="19"/>
    </row>
    <row r="46" spans="2:3" ht="13.15" x14ac:dyDescent="0.4">
      <c r="B46" s="14" t="s">
        <v>27</v>
      </c>
      <c r="C46" s="19">
        <v>400</v>
      </c>
    </row>
    <row r="47" spans="2:3" ht="13.15" x14ac:dyDescent="0.4">
      <c r="B47" s="14" t="s">
        <v>28</v>
      </c>
      <c r="C47" s="19">
        <v>561.76470588235293</v>
      </c>
    </row>
    <row r="48" spans="2:3" ht="13.15" x14ac:dyDescent="0.4">
      <c r="B48" s="14" t="s">
        <v>29</v>
      </c>
      <c r="C48" s="19">
        <v>410</v>
      </c>
    </row>
    <row r="49" spans="2:3" ht="13.15" x14ac:dyDescent="0.4">
      <c r="B49" s="14" t="s">
        <v>66</v>
      </c>
      <c r="C49" s="19">
        <v>489.58333333333337</v>
      </c>
    </row>
    <row r="50" spans="2:3" ht="13.15" x14ac:dyDescent="0.4">
      <c r="B50" s="14" t="s">
        <v>43</v>
      </c>
      <c r="C50" s="19">
        <v>496.875</v>
      </c>
    </row>
    <row r="51" spans="2:3" ht="13.15" x14ac:dyDescent="0.4">
      <c r="B51" s="14" t="s">
        <v>67</v>
      </c>
      <c r="C51" s="19">
        <v>533.33333333333337</v>
      </c>
    </row>
    <row r="52" spans="2:3" ht="13.15" x14ac:dyDescent="0.4">
      <c r="B52" s="14" t="s">
        <v>68</v>
      </c>
      <c r="C52" s="19">
        <v>477.27272727272725</v>
      </c>
    </row>
    <row r="53" spans="2:3" ht="13.15" x14ac:dyDescent="0.4">
      <c r="B53" s="14" t="s">
        <v>30</v>
      </c>
      <c r="C53" s="19">
        <v>532.14285714285711</v>
      </c>
    </row>
    <row r="54" spans="2:3" ht="13.15" x14ac:dyDescent="0.4">
      <c r="B54" s="14" t="s">
        <v>31</v>
      </c>
      <c r="C54" s="19">
        <v>416.66666666666669</v>
      </c>
    </row>
    <row r="55" spans="2:3" ht="13.15" x14ac:dyDescent="0.4">
      <c r="B55" s="14" t="s">
        <v>69</v>
      </c>
      <c r="C55" s="19">
        <v>500</v>
      </c>
    </row>
    <row r="56" spans="2:3" ht="13.15" x14ac:dyDescent="0.4">
      <c r="B56" s="14" t="s">
        <v>32</v>
      </c>
      <c r="C56" s="19">
        <v>316.66666666666669</v>
      </c>
    </row>
    <row r="57" spans="2:3" ht="13.15" x14ac:dyDescent="0.4">
      <c r="B57" s="14" t="s">
        <v>70</v>
      </c>
      <c r="C57" s="19">
        <v>488.46153846153845</v>
      </c>
    </row>
    <row r="58" spans="2:3" ht="13.15" x14ac:dyDescent="0.4">
      <c r="B58" s="14" t="s">
        <v>71</v>
      </c>
      <c r="C58" s="19">
        <v>575</v>
      </c>
    </row>
    <row r="59" spans="2:3" ht="13.15" x14ac:dyDescent="0.4">
      <c r="B59" s="14" t="s">
        <v>72</v>
      </c>
      <c r="C59" s="19">
        <v>575</v>
      </c>
    </row>
    <row r="60" spans="2:3" ht="13.15" x14ac:dyDescent="0.4">
      <c r="B60" s="14" t="s">
        <v>73</v>
      </c>
      <c r="C60" s="19"/>
    </row>
    <row r="61" spans="2:3" ht="13.15" x14ac:dyDescent="0.4">
      <c r="B61" s="14" t="s">
        <v>74</v>
      </c>
      <c r="C61" s="19">
        <v>262.5</v>
      </c>
    </row>
    <row r="62" spans="2:3" ht="13.15" x14ac:dyDescent="0.4">
      <c r="B62" s="14" t="s">
        <v>75</v>
      </c>
      <c r="C62" s="19">
        <v>575</v>
      </c>
    </row>
    <row r="63" spans="2:3" ht="13.15" x14ac:dyDescent="0.4">
      <c r="B63" s="14" t="s">
        <v>33</v>
      </c>
      <c r="C63" s="19">
        <v>400</v>
      </c>
    </row>
    <row r="64" spans="2:3" ht="13.15" x14ac:dyDescent="0.4">
      <c r="B64" s="14" t="s">
        <v>76</v>
      </c>
      <c r="C64" s="19">
        <v>575</v>
      </c>
    </row>
    <row r="65" spans="2:3" ht="13.15" x14ac:dyDescent="0.4">
      <c r="B65" s="14" t="s">
        <v>77</v>
      </c>
      <c r="C65" s="19">
        <v>475</v>
      </c>
    </row>
    <row r="66" spans="2:3" ht="13.15" x14ac:dyDescent="0.4">
      <c r="B66" s="14" t="s">
        <v>78</v>
      </c>
      <c r="C66" s="19">
        <v>342.85714285714283</v>
      </c>
    </row>
    <row r="67" spans="2:3" ht="13.15" x14ac:dyDescent="0.4">
      <c r="B67" s="14" t="s">
        <v>34</v>
      </c>
      <c r="C67" s="19"/>
    </row>
    <row r="68" spans="2:3" ht="13.15" x14ac:dyDescent="0.4">
      <c r="B68" s="14" t="s">
        <v>79</v>
      </c>
      <c r="C68" s="19">
        <v>537.5</v>
      </c>
    </row>
    <row r="69" spans="2:3" ht="13.15" x14ac:dyDescent="0.4">
      <c r="B69" s="14" t="s">
        <v>80</v>
      </c>
      <c r="C69" s="19">
        <v>500</v>
      </c>
    </row>
    <row r="70" spans="2:3" ht="13.15" x14ac:dyDescent="0.4">
      <c r="B70" s="14" t="s">
        <v>44</v>
      </c>
      <c r="C70" s="19">
        <v>640.625</v>
      </c>
    </row>
    <row r="71" spans="2:3" ht="13.15" x14ac:dyDescent="0.4">
      <c r="B71" s="14" t="s">
        <v>81</v>
      </c>
      <c r="C71" s="19">
        <v>575</v>
      </c>
    </row>
    <row r="72" spans="2:3" ht="13.15" x14ac:dyDescent="0.4">
      <c r="B72" s="14" t="s">
        <v>45</v>
      </c>
      <c r="C72" s="19">
        <v>521.42857142857144</v>
      </c>
    </row>
    <row r="73" spans="2:3" ht="13.15" x14ac:dyDescent="0.4">
      <c r="B73" s="14" t="s">
        <v>35</v>
      </c>
      <c r="C73" s="19">
        <v>435.71428571428572</v>
      </c>
    </row>
    <row r="74" spans="2:3" ht="13.15" x14ac:dyDescent="0.4">
      <c r="B74" s="14" t="s">
        <v>82</v>
      </c>
      <c r="C74" s="19">
        <v>510.71428571428572</v>
      </c>
    </row>
    <row r="75" spans="2:3" ht="13.15" x14ac:dyDescent="0.4">
      <c r="B75" s="14" t="s">
        <v>83</v>
      </c>
      <c r="C75" s="19"/>
    </row>
    <row r="76" spans="2:3" ht="13.15" x14ac:dyDescent="0.4">
      <c r="B76" s="14" t="s">
        <v>36</v>
      </c>
      <c r="C76" s="19">
        <v>285</v>
      </c>
    </row>
    <row r="77" spans="2:3" ht="13.15" x14ac:dyDescent="0.4">
      <c r="B77" s="14" t="s">
        <v>37</v>
      </c>
      <c r="C77" s="19">
        <v>459.375</v>
      </c>
    </row>
    <row r="78" spans="2:3" ht="13.15" x14ac:dyDescent="0.4">
      <c r="B78" s="14" t="s">
        <v>46</v>
      </c>
      <c r="C78" s="19">
        <v>545</v>
      </c>
    </row>
    <row r="79" spans="2:3" ht="13.15" x14ac:dyDescent="0.4">
      <c r="B79" s="14" t="s">
        <v>38</v>
      </c>
      <c r="C79" s="19">
        <v>393.10344827586209</v>
      </c>
    </row>
    <row r="80" spans="2:3" ht="13.15" x14ac:dyDescent="0.4">
      <c r="B80" s="14" t="s">
        <v>39</v>
      </c>
      <c r="C80" s="19">
        <v>180</v>
      </c>
    </row>
    <row r="81" spans="2:3" ht="13.15" x14ac:dyDescent="0.4">
      <c r="B81" s="14" t="s">
        <v>84</v>
      </c>
      <c r="C81" s="19">
        <v>510.71428571428572</v>
      </c>
    </row>
    <row r="82" spans="2:3" ht="13.15" x14ac:dyDescent="0.4">
      <c r="B82" s="14" t="s">
        <v>85</v>
      </c>
      <c r="C82" s="19">
        <v>450</v>
      </c>
    </row>
    <row r="83" spans="2:3" ht="13.15" x14ac:dyDescent="0.4">
      <c r="B83" s="14" t="s">
        <v>4</v>
      </c>
      <c r="C83" s="19">
        <v>467.01030927835052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X83"/>
  <sheetViews>
    <sheetView workbookViewId="0">
      <selection activeCell="I15" sqref="I15"/>
    </sheetView>
  </sheetViews>
  <sheetFormatPr defaultRowHeight="12.75" x14ac:dyDescent="0.35"/>
  <cols>
    <col min="1" max="1" width="5" customWidth="1"/>
    <col min="2" max="2" width="16.1328125" customWidth="1"/>
    <col min="24" max="24" width="10.59765625" customWidth="1"/>
  </cols>
  <sheetData>
    <row r="1" spans="2:24" ht="18" x14ac:dyDescent="0.55000000000000004">
      <c r="B1" s="12" t="s">
        <v>265</v>
      </c>
    </row>
    <row r="2" spans="2:24" x14ac:dyDescent="0.35">
      <c r="B2" s="9"/>
    </row>
    <row r="4" spans="2:24" s="86" customFormat="1" ht="10.5" x14ac:dyDescent="0.35">
      <c r="C4" s="86" t="s">
        <v>136</v>
      </c>
      <c r="D4" s="86" t="s">
        <v>137</v>
      </c>
      <c r="E4" s="86" t="s">
        <v>138</v>
      </c>
      <c r="F4" s="86" t="s">
        <v>148</v>
      </c>
      <c r="G4" s="86" t="s">
        <v>146</v>
      </c>
      <c r="H4" s="86" t="s">
        <v>143</v>
      </c>
      <c r="I4" s="86" t="s">
        <v>140</v>
      </c>
      <c r="J4" s="86" t="s">
        <v>139</v>
      </c>
      <c r="K4" s="86" t="s">
        <v>142</v>
      </c>
      <c r="L4" s="86" t="s">
        <v>260</v>
      </c>
      <c r="M4" s="86" t="s">
        <v>144</v>
      </c>
      <c r="N4" s="86" t="s">
        <v>145</v>
      </c>
      <c r="O4" s="86" t="s">
        <v>261</v>
      </c>
      <c r="P4" s="86" t="s">
        <v>269</v>
      </c>
      <c r="Q4" s="86" t="s">
        <v>262</v>
      </c>
      <c r="R4" s="86" t="s">
        <v>270</v>
      </c>
      <c r="S4" s="86" t="s">
        <v>263</v>
      </c>
      <c r="T4" s="86" t="s">
        <v>141</v>
      </c>
      <c r="U4" s="86" t="s">
        <v>147</v>
      </c>
      <c r="V4" s="86" t="s">
        <v>149</v>
      </c>
      <c r="W4" s="86" t="s">
        <v>264</v>
      </c>
      <c r="X4" s="86" t="s">
        <v>268</v>
      </c>
    </row>
    <row r="5" spans="2:24" ht="13.15" x14ac:dyDescent="0.4">
      <c r="B5" s="14" t="s">
        <v>47</v>
      </c>
      <c r="C5" s="43">
        <v>7</v>
      </c>
      <c r="D5" s="43">
        <v>0</v>
      </c>
      <c r="E5" s="43">
        <v>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8</v>
      </c>
    </row>
    <row r="6" spans="2:24" ht="13.15" x14ac:dyDescent="0.4">
      <c r="B6" s="14" t="s">
        <v>40</v>
      </c>
      <c r="C6" s="43">
        <v>21</v>
      </c>
      <c r="D6" s="43">
        <v>0</v>
      </c>
      <c r="E6" s="43">
        <v>0</v>
      </c>
      <c r="F6" s="43">
        <v>0</v>
      </c>
      <c r="G6" s="43">
        <v>0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3">
        <v>0</v>
      </c>
      <c r="N6" s="43">
        <v>0</v>
      </c>
      <c r="O6" s="43">
        <v>0</v>
      </c>
      <c r="P6" s="43">
        <v>0</v>
      </c>
      <c r="Q6" s="43">
        <v>0</v>
      </c>
      <c r="R6" s="43">
        <v>0</v>
      </c>
      <c r="S6" s="43">
        <v>0</v>
      </c>
      <c r="T6" s="43">
        <v>0</v>
      </c>
      <c r="U6" s="43">
        <v>0</v>
      </c>
      <c r="V6" s="43">
        <v>0</v>
      </c>
      <c r="W6" s="43">
        <v>0</v>
      </c>
      <c r="X6" s="43">
        <v>23</v>
      </c>
    </row>
    <row r="7" spans="2:24" ht="13.15" x14ac:dyDescent="0.4">
      <c r="B7" s="14" t="s">
        <v>8</v>
      </c>
      <c r="C7" s="43">
        <v>164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0</v>
      </c>
      <c r="N7" s="43">
        <v>0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161</v>
      </c>
    </row>
    <row r="8" spans="2:24" ht="13.15" x14ac:dyDescent="0.4">
      <c r="B8" s="14" t="s">
        <v>9</v>
      </c>
      <c r="C8" s="43">
        <v>28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28</v>
      </c>
    </row>
    <row r="9" spans="2:24" ht="13.15" x14ac:dyDescent="0.4">
      <c r="B9" s="14" t="s">
        <v>48</v>
      </c>
      <c r="C9" s="43">
        <v>18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43">
        <v>0</v>
      </c>
      <c r="X9" s="43">
        <v>20</v>
      </c>
    </row>
    <row r="10" spans="2:24" ht="13.15" x14ac:dyDescent="0.4">
      <c r="B10" s="14" t="s">
        <v>49</v>
      </c>
      <c r="C10" s="43">
        <v>56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43">
        <v>0</v>
      </c>
      <c r="U10" s="43">
        <v>0</v>
      </c>
      <c r="V10" s="43">
        <v>0</v>
      </c>
      <c r="W10" s="43">
        <v>0</v>
      </c>
      <c r="X10" s="43">
        <v>57</v>
      </c>
    </row>
    <row r="11" spans="2:24" ht="13.15" x14ac:dyDescent="0.4">
      <c r="B11" s="14" t="s">
        <v>10</v>
      </c>
      <c r="C11" s="43">
        <v>14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7</v>
      </c>
    </row>
    <row r="12" spans="2:24" ht="13.15" x14ac:dyDescent="0.4">
      <c r="B12" s="14" t="s">
        <v>41</v>
      </c>
      <c r="C12" s="43">
        <v>7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8</v>
      </c>
    </row>
    <row r="13" spans="2:24" ht="13.15" x14ac:dyDescent="0.4">
      <c r="B13" s="14" t="s">
        <v>11</v>
      </c>
      <c r="C13" s="43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5</v>
      </c>
    </row>
    <row r="14" spans="2:24" ht="13.15" x14ac:dyDescent="0.4">
      <c r="B14" s="14" t="s">
        <v>12</v>
      </c>
      <c r="C14" s="43">
        <v>59</v>
      </c>
      <c r="D14" s="43">
        <v>0</v>
      </c>
      <c r="E14" s="43">
        <v>5</v>
      </c>
      <c r="F14" s="43">
        <v>0</v>
      </c>
      <c r="G14" s="43">
        <v>3</v>
      </c>
      <c r="H14" s="43">
        <v>0</v>
      </c>
      <c r="I14" s="43">
        <v>0</v>
      </c>
      <c r="J14" s="43">
        <v>12</v>
      </c>
      <c r="K14" s="43">
        <v>3</v>
      </c>
      <c r="L14" s="43">
        <v>0</v>
      </c>
      <c r="M14" s="43">
        <v>7</v>
      </c>
      <c r="N14" s="43">
        <v>0</v>
      </c>
      <c r="O14" s="43">
        <v>9</v>
      </c>
      <c r="P14" s="43">
        <v>0</v>
      </c>
      <c r="Q14" s="43">
        <v>9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108</v>
      </c>
    </row>
    <row r="15" spans="2:24" ht="13.15" x14ac:dyDescent="0.4">
      <c r="B15" s="14" t="s">
        <v>50</v>
      </c>
      <c r="C15" s="43">
        <v>6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5</v>
      </c>
    </row>
    <row r="16" spans="2:24" ht="13.15" x14ac:dyDescent="0.4">
      <c r="B16" s="14" t="s">
        <v>51</v>
      </c>
      <c r="C16" s="43">
        <v>73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78</v>
      </c>
    </row>
    <row r="17" spans="2:24" ht="13.15" x14ac:dyDescent="0.4">
      <c r="B17" s="14" t="s">
        <v>52</v>
      </c>
      <c r="C17" s="43">
        <v>118</v>
      </c>
      <c r="D17" s="43">
        <v>6</v>
      </c>
      <c r="E17" s="43">
        <v>0</v>
      </c>
      <c r="F17" s="43">
        <v>0</v>
      </c>
      <c r="G17" s="43">
        <v>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4</v>
      </c>
      <c r="N17" s="43">
        <v>0</v>
      </c>
      <c r="O17" s="43">
        <v>5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126</v>
      </c>
    </row>
    <row r="18" spans="2:24" ht="13.15" x14ac:dyDescent="0.4">
      <c r="B18" s="14" t="s">
        <v>13</v>
      </c>
      <c r="C18" s="43">
        <v>278</v>
      </c>
      <c r="D18" s="43">
        <v>29</v>
      </c>
      <c r="E18" s="43">
        <v>7</v>
      </c>
      <c r="F18" s="43">
        <v>5</v>
      </c>
      <c r="G18" s="43">
        <v>12</v>
      </c>
      <c r="H18" s="43">
        <v>40</v>
      </c>
      <c r="I18" s="43">
        <v>0</v>
      </c>
      <c r="J18" s="43">
        <v>0</v>
      </c>
      <c r="K18" s="43">
        <v>0</v>
      </c>
      <c r="L18" s="43">
        <v>0</v>
      </c>
      <c r="M18" s="43">
        <v>4</v>
      </c>
      <c r="N18" s="43">
        <v>6</v>
      </c>
      <c r="O18" s="43">
        <v>0</v>
      </c>
      <c r="P18" s="43">
        <v>0</v>
      </c>
      <c r="Q18" s="43">
        <v>4</v>
      </c>
      <c r="R18" s="43">
        <v>0</v>
      </c>
      <c r="S18" s="43">
        <v>0</v>
      </c>
      <c r="T18" s="43">
        <v>3</v>
      </c>
      <c r="U18" s="43">
        <v>0</v>
      </c>
      <c r="V18" s="43">
        <v>0</v>
      </c>
      <c r="W18" s="43">
        <v>0</v>
      </c>
      <c r="X18" s="43">
        <v>408</v>
      </c>
    </row>
    <row r="19" spans="2:24" ht="13.15" x14ac:dyDescent="0.4">
      <c r="B19" s="14" t="s">
        <v>53</v>
      </c>
      <c r="C19" s="43">
        <v>19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0</v>
      </c>
      <c r="W19" s="43">
        <v>0</v>
      </c>
      <c r="X19" s="43">
        <v>15</v>
      </c>
    </row>
    <row r="20" spans="2:24" ht="13.15" x14ac:dyDescent="0.4">
      <c r="B20" s="14" t="s">
        <v>54</v>
      </c>
      <c r="C20" s="43">
        <v>22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0</v>
      </c>
      <c r="W20" s="43">
        <v>0</v>
      </c>
      <c r="X20" s="43">
        <v>26</v>
      </c>
    </row>
    <row r="21" spans="2:24" ht="13.15" x14ac:dyDescent="0.4">
      <c r="B21" s="14" t="s">
        <v>55</v>
      </c>
      <c r="C21" s="43">
        <v>13</v>
      </c>
      <c r="D21" s="43">
        <v>3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43">
        <v>0</v>
      </c>
      <c r="X21" s="43">
        <v>14</v>
      </c>
    </row>
    <row r="22" spans="2:24" ht="13.15" x14ac:dyDescent="0.4">
      <c r="B22" s="14" t="s">
        <v>14</v>
      </c>
      <c r="C22" s="43">
        <v>27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5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0</v>
      </c>
      <c r="W22" s="43">
        <v>3</v>
      </c>
      <c r="X22" s="43">
        <v>37</v>
      </c>
    </row>
    <row r="23" spans="2:24" ht="13.15" x14ac:dyDescent="0.4">
      <c r="B23" s="14" t="s">
        <v>56</v>
      </c>
      <c r="C23" s="43">
        <v>60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55</v>
      </c>
    </row>
    <row r="24" spans="2:24" ht="13.15" x14ac:dyDescent="0.4">
      <c r="B24" s="14" t="s">
        <v>15</v>
      </c>
      <c r="C24" s="43">
        <v>84</v>
      </c>
      <c r="D24" s="43">
        <v>4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4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89</v>
      </c>
    </row>
    <row r="25" spans="2:24" ht="13.15" x14ac:dyDescent="0.4">
      <c r="B25" s="14" t="s">
        <v>57</v>
      </c>
      <c r="C25" s="43">
        <v>17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20</v>
      </c>
    </row>
    <row r="26" spans="2:24" ht="13.15" x14ac:dyDescent="0.4">
      <c r="B26" s="14" t="s">
        <v>16</v>
      </c>
      <c r="C26" s="43">
        <v>30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29</v>
      </c>
    </row>
    <row r="27" spans="2:24" ht="13.15" x14ac:dyDescent="0.4">
      <c r="B27" s="14" t="s">
        <v>58</v>
      </c>
      <c r="C27" s="43">
        <v>30</v>
      </c>
      <c r="D27" s="43">
        <v>5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31</v>
      </c>
    </row>
    <row r="28" spans="2:24" ht="13.15" x14ac:dyDescent="0.4">
      <c r="B28" s="14" t="s">
        <v>59</v>
      </c>
      <c r="C28" s="43">
        <v>14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9</v>
      </c>
    </row>
    <row r="29" spans="2:24" ht="13.15" x14ac:dyDescent="0.4">
      <c r="B29" s="14" t="s">
        <v>17</v>
      </c>
      <c r="C29" s="43">
        <v>143</v>
      </c>
      <c r="D29" s="43">
        <v>3</v>
      </c>
      <c r="E29" s="43">
        <v>0</v>
      </c>
      <c r="F29" s="43">
        <v>7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166</v>
      </c>
    </row>
    <row r="30" spans="2:24" ht="13.15" x14ac:dyDescent="0.4">
      <c r="B30" s="22" t="s">
        <v>18</v>
      </c>
      <c r="C30" s="44">
        <v>63</v>
      </c>
      <c r="D30" s="44">
        <v>3</v>
      </c>
      <c r="E30" s="44">
        <v>4</v>
      </c>
      <c r="F30" s="44">
        <v>16</v>
      </c>
      <c r="G30" s="44">
        <v>9</v>
      </c>
      <c r="H30" s="44">
        <v>6</v>
      </c>
      <c r="I30" s="44">
        <v>0</v>
      </c>
      <c r="J30" s="44">
        <v>8</v>
      </c>
      <c r="K30" s="44">
        <v>0</v>
      </c>
      <c r="L30" s="44">
        <v>11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44">
        <v>0</v>
      </c>
      <c r="X30" s="44">
        <v>149</v>
      </c>
    </row>
    <row r="31" spans="2:24" ht="13.15" x14ac:dyDescent="0.4">
      <c r="B31" s="14" t="s">
        <v>19</v>
      </c>
      <c r="C31" s="43">
        <v>149</v>
      </c>
      <c r="D31" s="43">
        <v>5</v>
      </c>
      <c r="E31" s="43">
        <v>0</v>
      </c>
      <c r="F31" s="43">
        <v>4</v>
      </c>
      <c r="G31" s="43">
        <v>5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4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179</v>
      </c>
    </row>
    <row r="32" spans="2:24" ht="13.15" x14ac:dyDescent="0.4">
      <c r="B32" s="14" t="s">
        <v>20</v>
      </c>
      <c r="C32" s="43">
        <v>86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101</v>
      </c>
    </row>
    <row r="33" spans="2:24" ht="13.15" x14ac:dyDescent="0.4">
      <c r="B33" s="14" t="s">
        <v>60</v>
      </c>
      <c r="C33" s="43">
        <v>12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9</v>
      </c>
    </row>
    <row r="34" spans="2:24" ht="13.15" x14ac:dyDescent="0.4">
      <c r="B34" s="14" t="s">
        <v>61</v>
      </c>
      <c r="C34" s="43">
        <v>5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</row>
    <row r="35" spans="2:24" ht="13.15" x14ac:dyDescent="0.4">
      <c r="B35" s="14" t="s">
        <v>21</v>
      </c>
      <c r="C35" s="43">
        <v>25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4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26</v>
      </c>
    </row>
    <row r="36" spans="2:24" ht="13.15" x14ac:dyDescent="0.4">
      <c r="B36" s="14" t="s">
        <v>42</v>
      </c>
      <c r="C36" s="43">
        <v>35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36</v>
      </c>
    </row>
    <row r="37" spans="2:24" ht="13.15" x14ac:dyDescent="0.4">
      <c r="B37" s="14" t="s">
        <v>22</v>
      </c>
      <c r="C37" s="43">
        <v>161</v>
      </c>
      <c r="D37" s="43">
        <v>7</v>
      </c>
      <c r="E37" s="43">
        <v>8</v>
      </c>
      <c r="F37" s="43">
        <v>0</v>
      </c>
      <c r="G37" s="43">
        <v>8</v>
      </c>
      <c r="H37" s="43">
        <v>0</v>
      </c>
      <c r="I37" s="43">
        <v>7</v>
      </c>
      <c r="J37" s="43">
        <v>0</v>
      </c>
      <c r="K37" s="43">
        <v>24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6</v>
      </c>
      <c r="V37" s="43">
        <v>0</v>
      </c>
      <c r="W37" s="43">
        <v>0</v>
      </c>
      <c r="X37" s="43">
        <v>235</v>
      </c>
    </row>
    <row r="38" spans="2:24" ht="13.15" x14ac:dyDescent="0.4">
      <c r="B38" s="14" t="s">
        <v>62</v>
      </c>
      <c r="C38" s="43">
        <v>13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  <c r="V38" s="43">
        <v>0</v>
      </c>
      <c r="W38" s="43">
        <v>0</v>
      </c>
      <c r="X38" s="43">
        <v>15</v>
      </c>
    </row>
    <row r="39" spans="2:24" ht="13.15" x14ac:dyDescent="0.4">
      <c r="B39" s="14" t="s">
        <v>23</v>
      </c>
      <c r="C39" s="43">
        <v>31</v>
      </c>
      <c r="D39" s="43">
        <v>0</v>
      </c>
      <c r="E39" s="43">
        <v>3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35</v>
      </c>
    </row>
    <row r="40" spans="2:24" ht="13.15" x14ac:dyDescent="0.4">
      <c r="B40" s="14" t="s">
        <v>24</v>
      </c>
      <c r="C40" s="43">
        <v>53</v>
      </c>
      <c r="D40" s="43">
        <v>6</v>
      </c>
      <c r="E40" s="43">
        <v>0</v>
      </c>
      <c r="F40" s="43">
        <v>0</v>
      </c>
      <c r="G40" s="43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55</v>
      </c>
    </row>
    <row r="41" spans="2:24" ht="13.15" x14ac:dyDescent="0.4">
      <c r="B41" s="14" t="s">
        <v>25</v>
      </c>
      <c r="C41" s="43">
        <v>154</v>
      </c>
      <c r="D41" s="43">
        <v>0</v>
      </c>
      <c r="E41" s="43">
        <v>0</v>
      </c>
      <c r="F41" s="43">
        <v>3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161</v>
      </c>
    </row>
    <row r="42" spans="2:24" ht="13.15" x14ac:dyDescent="0.4">
      <c r="B42" s="14" t="s">
        <v>63</v>
      </c>
      <c r="C42" s="43">
        <v>10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9</v>
      </c>
    </row>
    <row r="43" spans="2:24" ht="13.15" x14ac:dyDescent="0.4">
      <c r="B43" s="14" t="s">
        <v>64</v>
      </c>
      <c r="C43" s="43">
        <v>7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9</v>
      </c>
    </row>
    <row r="44" spans="2:24" ht="13.15" x14ac:dyDescent="0.4">
      <c r="B44" s="14" t="s">
        <v>26</v>
      </c>
      <c r="C44" s="43">
        <v>11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7</v>
      </c>
    </row>
    <row r="45" spans="2:24" ht="13.15" x14ac:dyDescent="0.4">
      <c r="B45" s="14" t="s">
        <v>65</v>
      </c>
      <c r="C45" s="43">
        <v>4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</row>
    <row r="46" spans="2:24" ht="13.15" x14ac:dyDescent="0.4">
      <c r="B46" s="14" t="s">
        <v>27</v>
      </c>
      <c r="C46" s="43">
        <v>14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17</v>
      </c>
    </row>
    <row r="47" spans="2:24" ht="13.15" x14ac:dyDescent="0.4">
      <c r="B47" s="14" t="s">
        <v>28</v>
      </c>
      <c r="C47" s="43">
        <v>34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44</v>
      </c>
    </row>
    <row r="48" spans="2:24" ht="13.15" x14ac:dyDescent="0.4">
      <c r="B48" s="14" t="s">
        <v>29</v>
      </c>
      <c r="C48" s="43">
        <v>14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4</v>
      </c>
      <c r="K48" s="43">
        <v>0</v>
      </c>
      <c r="L48" s="43">
        <v>4</v>
      </c>
      <c r="M48" s="43">
        <v>0</v>
      </c>
      <c r="N48" s="43">
        <v>0</v>
      </c>
      <c r="O48" s="43">
        <v>0</v>
      </c>
      <c r="P48" s="43">
        <v>3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34</v>
      </c>
    </row>
    <row r="49" spans="2:24" ht="13.15" x14ac:dyDescent="0.4">
      <c r="B49" s="14" t="s">
        <v>66</v>
      </c>
      <c r="C49" s="43">
        <v>146</v>
      </c>
      <c r="D49" s="43">
        <v>14</v>
      </c>
      <c r="E49" s="43">
        <v>5</v>
      </c>
      <c r="F49" s="43">
        <v>0</v>
      </c>
      <c r="G49" s="43">
        <v>3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5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4</v>
      </c>
      <c r="T49" s="43">
        <v>3</v>
      </c>
      <c r="U49" s="43">
        <v>0</v>
      </c>
      <c r="V49" s="43">
        <v>0</v>
      </c>
      <c r="W49" s="43">
        <v>0</v>
      </c>
      <c r="X49" s="43">
        <v>209</v>
      </c>
    </row>
    <row r="50" spans="2:24" ht="13.15" x14ac:dyDescent="0.4">
      <c r="B50" s="14" t="s">
        <v>43</v>
      </c>
      <c r="C50" s="43">
        <v>79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75</v>
      </c>
    </row>
    <row r="51" spans="2:24" ht="13.15" x14ac:dyDescent="0.4">
      <c r="B51" s="14" t="s">
        <v>67</v>
      </c>
      <c r="C51" s="43">
        <v>66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67</v>
      </c>
    </row>
    <row r="52" spans="2:24" ht="13.15" x14ac:dyDescent="0.4">
      <c r="B52" s="14" t="s">
        <v>68</v>
      </c>
      <c r="C52" s="43">
        <v>48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49</v>
      </c>
    </row>
    <row r="53" spans="2:24" ht="13.15" x14ac:dyDescent="0.4">
      <c r="B53" s="14" t="s">
        <v>30</v>
      </c>
      <c r="C53" s="43">
        <v>19</v>
      </c>
      <c r="D53" s="43">
        <v>6</v>
      </c>
      <c r="E53" s="43">
        <v>3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6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0</v>
      </c>
      <c r="W53" s="43">
        <v>0</v>
      </c>
      <c r="X53" s="43">
        <v>45</v>
      </c>
    </row>
    <row r="54" spans="2:24" ht="13.15" x14ac:dyDescent="0.4">
      <c r="B54" s="14" t="s">
        <v>31</v>
      </c>
      <c r="C54" s="43">
        <v>13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17</v>
      </c>
    </row>
    <row r="55" spans="2:24" ht="13.15" x14ac:dyDescent="0.4">
      <c r="B55" s="14" t="s">
        <v>69</v>
      </c>
      <c r="C55" s="43">
        <v>15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19</v>
      </c>
    </row>
    <row r="56" spans="2:24" ht="13.15" x14ac:dyDescent="0.4">
      <c r="B56" s="14" t="s">
        <v>32</v>
      </c>
      <c r="C56" s="43">
        <v>35</v>
      </c>
      <c r="D56" s="43">
        <v>0</v>
      </c>
      <c r="E56" s="43">
        <v>3</v>
      </c>
      <c r="F56" s="43">
        <v>0</v>
      </c>
      <c r="G56" s="43">
        <v>10</v>
      </c>
      <c r="H56" s="43">
        <v>0</v>
      </c>
      <c r="I56" s="43">
        <v>4</v>
      </c>
      <c r="J56" s="43">
        <v>0</v>
      </c>
      <c r="K56" s="43">
        <v>0</v>
      </c>
      <c r="L56" s="43">
        <v>0</v>
      </c>
      <c r="M56" s="43">
        <v>5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60</v>
      </c>
    </row>
    <row r="57" spans="2:24" ht="13.15" x14ac:dyDescent="0.4">
      <c r="B57" s="14" t="s">
        <v>70</v>
      </c>
      <c r="C57" s="43">
        <v>80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3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85</v>
      </c>
    </row>
    <row r="58" spans="2:24" ht="13.15" x14ac:dyDescent="0.4">
      <c r="B58" s="14" t="s">
        <v>71</v>
      </c>
      <c r="C58" s="43">
        <v>6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9</v>
      </c>
    </row>
    <row r="59" spans="2:24" ht="13.15" x14ac:dyDescent="0.4">
      <c r="B59" s="14" t="s">
        <v>72</v>
      </c>
      <c r="C59" s="43">
        <v>12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4</v>
      </c>
    </row>
    <row r="60" spans="2:24" ht="13.15" x14ac:dyDescent="0.4">
      <c r="B60" s="14" t="s">
        <v>73</v>
      </c>
      <c r="C60" s="43">
        <v>5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3</v>
      </c>
    </row>
    <row r="61" spans="2:24" ht="13.15" x14ac:dyDescent="0.4">
      <c r="B61" s="14" t="s">
        <v>74</v>
      </c>
      <c r="C61" s="43">
        <v>17</v>
      </c>
      <c r="D61" s="43">
        <v>0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0</v>
      </c>
      <c r="W61" s="43">
        <v>0</v>
      </c>
      <c r="X61" s="43">
        <v>22</v>
      </c>
    </row>
    <row r="62" spans="2:24" ht="13.15" x14ac:dyDescent="0.4">
      <c r="B62" s="14" t="s">
        <v>75</v>
      </c>
      <c r="C62" s="43">
        <v>16</v>
      </c>
      <c r="D62" s="43">
        <v>0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0</v>
      </c>
      <c r="W62" s="43">
        <v>0</v>
      </c>
      <c r="X62" s="43">
        <v>14</v>
      </c>
    </row>
    <row r="63" spans="2:24" ht="13.15" x14ac:dyDescent="0.4">
      <c r="B63" s="14" t="s">
        <v>33</v>
      </c>
      <c r="C63" s="43">
        <v>9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0</v>
      </c>
      <c r="S63" s="43">
        <v>0</v>
      </c>
      <c r="T63" s="43">
        <v>0</v>
      </c>
      <c r="U63" s="43">
        <v>0</v>
      </c>
      <c r="V63" s="43">
        <v>0</v>
      </c>
      <c r="W63" s="43">
        <v>0</v>
      </c>
      <c r="X63" s="43">
        <v>7</v>
      </c>
    </row>
    <row r="64" spans="2:24" ht="13.15" x14ac:dyDescent="0.4">
      <c r="B64" s="14" t="s">
        <v>76</v>
      </c>
      <c r="C64" s="43">
        <v>8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7</v>
      </c>
    </row>
    <row r="65" spans="2:24" ht="13.15" x14ac:dyDescent="0.4">
      <c r="B65" s="14" t="s">
        <v>77</v>
      </c>
      <c r="C65" s="43">
        <v>21</v>
      </c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0</v>
      </c>
      <c r="S65" s="43">
        <v>0</v>
      </c>
      <c r="T65" s="43">
        <v>0</v>
      </c>
      <c r="U65" s="43">
        <v>0</v>
      </c>
      <c r="V65" s="43">
        <v>0</v>
      </c>
      <c r="W65" s="43">
        <v>0</v>
      </c>
      <c r="X65" s="43">
        <v>14</v>
      </c>
    </row>
    <row r="66" spans="2:24" ht="13.15" x14ac:dyDescent="0.4">
      <c r="B66" s="14" t="s">
        <v>78</v>
      </c>
      <c r="C66" s="43">
        <v>24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24</v>
      </c>
    </row>
    <row r="67" spans="2:24" ht="13.15" x14ac:dyDescent="0.4">
      <c r="B67" s="14" t="s">
        <v>34</v>
      </c>
      <c r="C67" s="43">
        <v>10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15</v>
      </c>
    </row>
    <row r="68" spans="2:24" ht="13.15" x14ac:dyDescent="0.4">
      <c r="B68" s="14" t="s">
        <v>79</v>
      </c>
      <c r="C68" s="43">
        <v>13</v>
      </c>
      <c r="D68" s="43">
        <v>0</v>
      </c>
      <c r="E68" s="43">
        <v>0</v>
      </c>
      <c r="F68" s="43">
        <v>0</v>
      </c>
      <c r="G68" s="43">
        <v>0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4</v>
      </c>
    </row>
    <row r="69" spans="2:24" ht="13.15" x14ac:dyDescent="0.4">
      <c r="B69" s="14" t="s">
        <v>80</v>
      </c>
      <c r="C69" s="43">
        <v>5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0</v>
      </c>
      <c r="W69" s="43">
        <v>0</v>
      </c>
      <c r="X69" s="43">
        <v>9</v>
      </c>
    </row>
    <row r="70" spans="2:24" ht="13.15" x14ac:dyDescent="0.4">
      <c r="B70" s="14" t="s">
        <v>44</v>
      </c>
      <c r="C70" s="43">
        <v>23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0</v>
      </c>
      <c r="W70" s="43">
        <v>0</v>
      </c>
      <c r="X70" s="43">
        <v>27</v>
      </c>
    </row>
    <row r="71" spans="2:24" ht="13.15" x14ac:dyDescent="0.4">
      <c r="B71" s="14" t="s">
        <v>81</v>
      </c>
      <c r="C71" s="43">
        <v>6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10</v>
      </c>
    </row>
    <row r="72" spans="2:24" ht="13.15" x14ac:dyDescent="0.4">
      <c r="B72" s="14" t="s">
        <v>45</v>
      </c>
      <c r="C72" s="43">
        <v>38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41</v>
      </c>
    </row>
    <row r="73" spans="2:24" ht="13.15" x14ac:dyDescent="0.4">
      <c r="B73" s="14" t="s">
        <v>35</v>
      </c>
      <c r="C73" s="43">
        <v>17</v>
      </c>
      <c r="D73" s="43">
        <v>0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15</v>
      </c>
    </row>
    <row r="74" spans="2:24" ht="13.15" x14ac:dyDescent="0.4">
      <c r="B74" s="14" t="s">
        <v>82</v>
      </c>
      <c r="C74" s="43">
        <v>51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56</v>
      </c>
    </row>
    <row r="75" spans="2:24" ht="13.15" x14ac:dyDescent="0.4">
      <c r="B75" s="14" t="s">
        <v>83</v>
      </c>
      <c r="C75" s="43">
        <v>6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6</v>
      </c>
    </row>
    <row r="76" spans="2:24" ht="13.15" x14ac:dyDescent="0.4">
      <c r="B76" s="14" t="s">
        <v>36</v>
      </c>
      <c r="C76" s="43">
        <v>28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48</v>
      </c>
    </row>
    <row r="77" spans="2:24" ht="13.15" x14ac:dyDescent="0.4">
      <c r="B77" s="14" t="s">
        <v>37</v>
      </c>
      <c r="C77" s="43">
        <v>89</v>
      </c>
      <c r="D77" s="43">
        <v>5</v>
      </c>
      <c r="E77" s="43">
        <v>3</v>
      </c>
      <c r="F77" s="43">
        <v>0</v>
      </c>
      <c r="G77" s="43">
        <v>0</v>
      </c>
      <c r="H77" s="43">
        <v>0</v>
      </c>
      <c r="I77" s="43">
        <v>8</v>
      </c>
      <c r="J77" s="43">
        <v>0</v>
      </c>
      <c r="K77" s="43">
        <v>4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9</v>
      </c>
      <c r="T77" s="43">
        <v>0</v>
      </c>
      <c r="U77" s="43">
        <v>0</v>
      </c>
      <c r="V77" s="43">
        <v>0</v>
      </c>
      <c r="W77" s="43">
        <v>0</v>
      </c>
      <c r="X77" s="43">
        <v>123</v>
      </c>
    </row>
    <row r="78" spans="2:24" ht="13.15" x14ac:dyDescent="0.4">
      <c r="B78" s="14" t="s">
        <v>46</v>
      </c>
      <c r="C78" s="43">
        <v>54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0</v>
      </c>
      <c r="R78" s="43">
        <v>4</v>
      </c>
      <c r="S78" s="43">
        <v>0</v>
      </c>
      <c r="T78" s="43">
        <v>0</v>
      </c>
      <c r="U78" s="43">
        <v>0</v>
      </c>
      <c r="V78" s="43">
        <v>0</v>
      </c>
      <c r="W78" s="43">
        <v>0</v>
      </c>
      <c r="X78" s="43">
        <v>55</v>
      </c>
    </row>
    <row r="79" spans="2:24" ht="13.15" x14ac:dyDescent="0.4">
      <c r="B79" s="14" t="s">
        <v>38</v>
      </c>
      <c r="C79" s="43">
        <v>154</v>
      </c>
      <c r="D79" s="43">
        <v>40</v>
      </c>
      <c r="E79" s="43">
        <v>15</v>
      </c>
      <c r="F79" s="43">
        <v>8</v>
      </c>
      <c r="G79" s="43">
        <v>6</v>
      </c>
      <c r="H79" s="43">
        <v>0</v>
      </c>
      <c r="I79" s="43">
        <v>6</v>
      </c>
      <c r="J79" s="43">
        <v>4</v>
      </c>
      <c r="K79" s="43">
        <v>0</v>
      </c>
      <c r="L79" s="43">
        <v>4</v>
      </c>
      <c r="M79" s="43">
        <v>0</v>
      </c>
      <c r="N79" s="43">
        <v>5</v>
      </c>
      <c r="O79" s="43">
        <v>4</v>
      </c>
      <c r="P79" s="43">
        <v>0</v>
      </c>
      <c r="Q79" s="43">
        <v>0</v>
      </c>
      <c r="R79" s="43">
        <v>4</v>
      </c>
      <c r="S79" s="43">
        <v>0</v>
      </c>
      <c r="T79" s="43">
        <v>0</v>
      </c>
      <c r="U79" s="43">
        <v>0</v>
      </c>
      <c r="V79" s="43">
        <v>6</v>
      </c>
      <c r="W79" s="43">
        <v>5</v>
      </c>
      <c r="X79" s="43">
        <v>295</v>
      </c>
    </row>
    <row r="80" spans="2:24" ht="13.15" x14ac:dyDescent="0.4">
      <c r="B80" s="14" t="s">
        <v>39</v>
      </c>
      <c r="C80" s="43">
        <v>11</v>
      </c>
      <c r="D80" s="43">
        <v>0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>
        <v>0</v>
      </c>
      <c r="T80" s="43">
        <v>0</v>
      </c>
      <c r="U80" s="43">
        <v>0</v>
      </c>
      <c r="V80" s="43">
        <v>4</v>
      </c>
      <c r="W80" s="43">
        <v>0</v>
      </c>
      <c r="X80" s="43">
        <v>24</v>
      </c>
    </row>
    <row r="81" spans="2:24" ht="13.15" x14ac:dyDescent="0.4">
      <c r="B81" s="14" t="s">
        <v>84</v>
      </c>
      <c r="C81" s="43">
        <v>83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4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93</v>
      </c>
    </row>
    <row r="82" spans="2:24" ht="13.15" x14ac:dyDescent="0.4">
      <c r="B82" s="14" t="s">
        <v>85</v>
      </c>
      <c r="C82" s="43">
        <v>6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3</v>
      </c>
    </row>
    <row r="83" spans="2:24" ht="13.15" x14ac:dyDescent="0.4">
      <c r="B83" s="14" t="s">
        <v>4</v>
      </c>
      <c r="C83" s="43">
        <v>3387</v>
      </c>
      <c r="D83" s="43">
        <v>156</v>
      </c>
      <c r="E83" s="43">
        <v>65</v>
      </c>
      <c r="F83" s="43">
        <v>55</v>
      </c>
      <c r="G83" s="43">
        <v>54</v>
      </c>
      <c r="H83" s="43">
        <v>51</v>
      </c>
      <c r="I83" s="43">
        <v>38</v>
      </c>
      <c r="J83" s="43">
        <v>35</v>
      </c>
      <c r="K83" s="43">
        <v>31</v>
      </c>
      <c r="L83" s="43">
        <v>31</v>
      </c>
      <c r="M83" s="43">
        <v>29</v>
      </c>
      <c r="N83" s="43">
        <v>26</v>
      </c>
      <c r="O83" s="43">
        <v>25</v>
      </c>
      <c r="P83" s="43">
        <v>21</v>
      </c>
      <c r="Q83" s="43">
        <v>18</v>
      </c>
      <c r="R83" s="43">
        <v>16</v>
      </c>
      <c r="S83" s="43">
        <v>13</v>
      </c>
      <c r="T83" s="43">
        <v>12</v>
      </c>
      <c r="U83" s="43">
        <v>12</v>
      </c>
      <c r="V83" s="43">
        <v>12</v>
      </c>
      <c r="W83" s="43">
        <v>11</v>
      </c>
      <c r="X83" s="43">
        <v>4349</v>
      </c>
    </row>
  </sheetData>
  <sheetProtection sheet="1" objects="1" scenarios="1"/>
  <pageMargins left="0.7" right="0.7" top="0.75" bottom="0.75" header="0.3" footer="0.3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A9517227</value>
    </field>
    <field name="Objective-Title">
      <value order="0">Profile of young women who have children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2023-02-09T21:40:23Z</value>
    </field>
    <field name="Objective-ModificationStamp">
      <value order="0">2023-07-27T07:20:06Z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template_rse</vt:lpstr>
      <vt:lpstr>Age</vt:lpstr>
      <vt:lpstr>Marital Status</vt:lpstr>
      <vt:lpstr>Relationship in Household</vt:lpstr>
      <vt:lpstr>Housing Tenure</vt:lpstr>
      <vt:lpstr>Education</vt:lpstr>
      <vt:lpstr>Labour force status</vt:lpstr>
      <vt:lpstr>Incomes</vt:lpstr>
      <vt:lpstr>Birthplace</vt:lpstr>
      <vt:lpstr>English fluency</vt:lpstr>
      <vt:lpstr>Religion</vt:lpstr>
      <vt:lpstr>Indigenous Status</vt:lpstr>
      <vt:lpstr>All</vt:lpstr>
      <vt:lpstr>Front</vt:lpstr>
      <vt:lpstr>Age!Print_Area</vt:lpstr>
      <vt:lpstr>Education!Print_Area</vt:lpstr>
      <vt:lpstr>'English fluency'!Print_Area</vt:lpstr>
      <vt:lpstr>Front!Print_Area</vt:lpstr>
      <vt:lpstr>'Housing Tenure'!Print_Area</vt:lpstr>
      <vt:lpstr>Incomes!Print_Area</vt:lpstr>
      <vt:lpstr>'Indigenous Status'!Print_Area</vt:lpstr>
      <vt:lpstr>'Labour force status'!Print_Area</vt:lpstr>
      <vt:lpstr>'Marital Status'!Print_Area</vt:lpstr>
      <vt:lpstr>'Relationship in Household'!Print_Area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2017-12-04T02:15:18Z</cp:lastPrinted>
  <dcterms:created xsi:type="dcterms:W3CDTF">2008-05-21T05:29:44Z</dcterms:created>
  <dcterms:modified xsi:type="dcterms:W3CDTF">2023-02-09T08:28:53Z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A9517227</vt:lpwstr>
  </property>
  <property fmtid="{D5CDD505-2E9C-101B-9397-08002B2CF9AE}" pid="4" name="Objective-Title">
    <vt:lpwstr>Profile of young women who have children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2023-02-09T21:40:23Z</vt:filetime>
  </property>
  <property fmtid="{D5CDD505-2E9C-101B-9397-08002B2CF9AE}" pid="10" name="Objective-ModificationStamp">
    <vt:filetime>2023-07-27T07:20:06Z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